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VNG\2023 FINANCIAL REPORTS\CHECK ADA DJ 2023\FC 7 - CHECK ADA DJ (MDS &amp; TRUST)\DBP - TRUST\"/>
    </mc:Choice>
  </mc:AlternateContent>
  <bookViews>
    <workbookView xWindow="0" yWindow="0" windowWidth="28800" windowHeight="12435"/>
  </bookViews>
  <sheets>
    <sheet name="DECEMBER MDS TF " sheetId="1" r:id="rId1"/>
    <sheet name="CONTROL" sheetId="2" r:id="rId2"/>
    <sheet name="SCF REF" sheetId="3" r:id="rId3"/>
  </sheets>
  <definedNames>
    <definedName name="_xlnm._FilterDatabase" localSheetId="1" hidden="1">CONTROL!$A$6:$F$255</definedName>
    <definedName name="_xlnm._FilterDatabase" localSheetId="0" hidden="1">'DECEMBER MDS TF '!$A$10:$JB$275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26" i="1" l="1"/>
  <c r="AH26" i="1"/>
  <c r="E20" i="2" l="1"/>
  <c r="E21" i="2"/>
  <c r="E22" i="2"/>
  <c r="E34" i="2"/>
  <c r="E46" i="2"/>
  <c r="E52" i="2"/>
  <c r="E66" i="2"/>
  <c r="E74" i="2"/>
  <c r="E85" i="2"/>
  <c r="E89" i="2"/>
  <c r="E108" i="2"/>
  <c r="E110" i="2"/>
  <c r="E111" i="2"/>
  <c r="E120" i="2"/>
  <c r="E129" i="2"/>
  <c r="E141" i="2"/>
  <c r="E143" i="2"/>
  <c r="E146" i="2"/>
  <c r="E153" i="2"/>
  <c r="E165" i="2"/>
  <c r="E169" i="2"/>
  <c r="E180" i="2"/>
  <c r="E181" i="2"/>
  <c r="E192" i="2"/>
  <c r="E193" i="2"/>
  <c r="E208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1" i="2"/>
  <c r="E252" i="2"/>
  <c r="E253" i="2"/>
  <c r="E7" i="2"/>
  <c r="F8" i="2"/>
  <c r="F9" i="2"/>
  <c r="F10" i="2"/>
  <c r="F11" i="2"/>
  <c r="F13" i="2"/>
  <c r="F14" i="2"/>
  <c r="F15" i="2"/>
  <c r="F16" i="2"/>
  <c r="F18" i="2"/>
  <c r="F19" i="2"/>
  <c r="F20" i="2"/>
  <c r="F21" i="2"/>
  <c r="F22" i="2"/>
  <c r="F25" i="2"/>
  <c r="F26" i="2"/>
  <c r="F27" i="2"/>
  <c r="F28" i="2"/>
  <c r="F29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2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104" i="2"/>
  <c r="F106" i="2"/>
  <c r="F107" i="2"/>
  <c r="F108" i="2"/>
  <c r="F109" i="2"/>
  <c r="F110" i="2"/>
  <c r="F111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7" i="2"/>
  <c r="IS13" i="1"/>
  <c r="IT13" i="1"/>
  <c r="IS14" i="1"/>
  <c r="IT14" i="1"/>
  <c r="IS15" i="1"/>
  <c r="IS16" i="1" s="1"/>
  <c r="IS17" i="1" s="1"/>
  <c r="IS18" i="1" s="1"/>
  <c r="IS19" i="1" s="1"/>
  <c r="IS20" i="1" s="1"/>
  <c r="IS21" i="1" s="1"/>
  <c r="IS22" i="1" s="1"/>
  <c r="IS23" i="1" s="1"/>
  <c r="IS24" i="1" s="1"/>
  <c r="IS25" i="1" s="1"/>
  <c r="IT15" i="1"/>
  <c r="IT16" i="1"/>
  <c r="IT17" i="1"/>
  <c r="IT18" i="1"/>
  <c r="IT19" i="1"/>
  <c r="IT20" i="1"/>
  <c r="IT21" i="1"/>
  <c r="IT22" i="1"/>
  <c r="IT23" i="1"/>
  <c r="IT24" i="1"/>
  <c r="IT25" i="1"/>
  <c r="DN26" i="1"/>
  <c r="E50" i="2" s="1"/>
  <c r="DO26" i="1"/>
  <c r="E72" i="2" s="1"/>
  <c r="EU26" i="1" l="1"/>
  <c r="E128" i="2" s="1"/>
  <c r="IT12" i="1" l="1"/>
  <c r="IS11" i="1" l="1"/>
  <c r="IS12" i="1" s="1"/>
  <c r="IS26" i="1" s="1"/>
  <c r="AZ26" i="1" l="1"/>
  <c r="E23" i="2" s="1"/>
  <c r="J35" i="1" l="1"/>
  <c r="J36" i="1"/>
  <c r="J37" i="1"/>
  <c r="J41" i="1"/>
  <c r="J42" i="1"/>
  <c r="J43" i="1"/>
  <c r="J45" i="1"/>
  <c r="J46" i="1"/>
  <c r="I47" i="1"/>
  <c r="J47" i="1"/>
  <c r="I48" i="1"/>
  <c r="J48" i="1"/>
  <c r="I49" i="1"/>
  <c r="J49" i="1"/>
  <c r="I50" i="1"/>
  <c r="J52" i="1"/>
  <c r="J53" i="1"/>
  <c r="J54" i="1"/>
  <c r="J55" i="1"/>
  <c r="J56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I72" i="1"/>
  <c r="J72" i="1"/>
  <c r="J73" i="1"/>
  <c r="J74" i="1"/>
  <c r="J76" i="1"/>
  <c r="I77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I91" i="1"/>
  <c r="J91" i="1"/>
  <c r="J92" i="1"/>
  <c r="J93" i="1"/>
  <c r="J94" i="1"/>
  <c r="J95" i="1"/>
  <c r="J97" i="1"/>
  <c r="I99" i="1"/>
  <c r="J99" i="1"/>
  <c r="J100" i="1"/>
  <c r="J101" i="1"/>
  <c r="J102" i="1"/>
  <c r="J103" i="1"/>
  <c r="J104" i="1"/>
  <c r="J105" i="1"/>
  <c r="J106" i="1"/>
  <c r="J107" i="1"/>
  <c r="J108" i="1"/>
  <c r="J109" i="1"/>
  <c r="I110" i="1"/>
  <c r="J110" i="1"/>
  <c r="J111" i="1"/>
  <c r="J112" i="1"/>
  <c r="J113" i="1"/>
  <c r="I114" i="1"/>
  <c r="J114" i="1"/>
  <c r="J129" i="1"/>
  <c r="J131" i="1"/>
  <c r="J132" i="1"/>
  <c r="I133" i="1"/>
  <c r="J133" i="1"/>
  <c r="J134" i="1"/>
  <c r="I135" i="1"/>
  <c r="J135" i="1"/>
  <c r="J138" i="1"/>
  <c r="J139" i="1"/>
  <c r="J140" i="1"/>
  <c r="J141" i="1"/>
  <c r="J142" i="1"/>
  <c r="I143" i="1"/>
  <c r="J143" i="1"/>
  <c r="J144" i="1"/>
  <c r="J145" i="1"/>
  <c r="J146" i="1"/>
  <c r="J147" i="1"/>
  <c r="J148" i="1"/>
  <c r="J149" i="1"/>
  <c r="J150" i="1"/>
  <c r="I151" i="1"/>
  <c r="J151" i="1"/>
  <c r="I152" i="1"/>
  <c r="J152" i="1"/>
  <c r="J153" i="1"/>
  <c r="J155" i="1"/>
  <c r="J156" i="1"/>
  <c r="J157" i="1"/>
  <c r="J158" i="1"/>
  <c r="J159" i="1"/>
  <c r="J160" i="1"/>
  <c r="J161" i="1"/>
  <c r="J162" i="1"/>
  <c r="J163" i="1"/>
  <c r="I164" i="1"/>
  <c r="J164" i="1"/>
  <c r="J165" i="1"/>
  <c r="I166" i="1"/>
  <c r="J166" i="1"/>
  <c r="J167" i="1"/>
  <c r="J168" i="1"/>
  <c r="J169" i="1"/>
  <c r="J170" i="1"/>
  <c r="J171" i="1"/>
  <c r="J172" i="1"/>
  <c r="J173" i="1"/>
  <c r="J174" i="1"/>
  <c r="I175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I187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I201" i="1"/>
  <c r="J201" i="1"/>
  <c r="I202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I214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I229" i="1"/>
  <c r="J229" i="1"/>
  <c r="J230" i="1"/>
  <c r="J231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I255" i="1"/>
  <c r="J255" i="1"/>
  <c r="I256" i="1"/>
  <c r="J256" i="1"/>
  <c r="I257" i="1"/>
  <c r="J257" i="1"/>
  <c r="I258" i="1"/>
  <c r="J258" i="1"/>
  <c r="I259" i="1"/>
  <c r="J259" i="1"/>
  <c r="I260" i="1"/>
  <c r="J260" i="1"/>
  <c r="I261" i="1"/>
  <c r="J261" i="1"/>
  <c r="I262" i="1"/>
  <c r="J262" i="1"/>
  <c r="I263" i="1"/>
  <c r="J263" i="1"/>
  <c r="I264" i="1"/>
  <c r="J264" i="1"/>
  <c r="I265" i="1"/>
  <c r="J265" i="1"/>
  <c r="I266" i="1"/>
  <c r="J266" i="1"/>
  <c r="I267" i="1"/>
  <c r="J267" i="1"/>
  <c r="I268" i="1"/>
  <c r="J268" i="1"/>
  <c r="I269" i="1"/>
  <c r="J269" i="1"/>
  <c r="I270" i="1"/>
  <c r="J270" i="1"/>
  <c r="J271" i="1"/>
  <c r="I272" i="1"/>
  <c r="J272" i="1"/>
  <c r="I273" i="1"/>
  <c r="J273" i="1"/>
  <c r="I274" i="1"/>
  <c r="J274" i="1"/>
  <c r="J34" i="1"/>
  <c r="I34" i="1"/>
  <c r="GL39" i="1" l="1"/>
  <c r="AT26" i="1" l="1"/>
  <c r="F24" i="2" s="1"/>
  <c r="J51" i="1" l="1"/>
  <c r="FG41" i="1"/>
  <c r="R26" i="1" l="1"/>
  <c r="F12" i="2" s="1"/>
  <c r="J39" i="1" l="1"/>
  <c r="J38" i="1"/>
  <c r="J40" i="1"/>
  <c r="CC36" i="1"/>
  <c r="ET30" i="1" l="1"/>
  <c r="FF30" i="1"/>
  <c r="FT33" i="1"/>
  <c r="FQ35" i="1"/>
  <c r="BC38" i="1"/>
  <c r="AM26" i="1" l="1"/>
  <c r="F73" i="2" s="1"/>
  <c r="J98" i="1" l="1"/>
  <c r="DP28" i="1"/>
  <c r="IQ26" i="1" l="1"/>
  <c r="E204" i="2" s="1"/>
  <c r="I225" i="1" l="1"/>
  <c r="AR26" i="1"/>
  <c r="F17" i="2" s="1"/>
  <c r="J44" i="1" l="1"/>
  <c r="FU26" i="1" l="1"/>
  <c r="I213" i="1" l="1"/>
  <c r="BQ26" i="1" l="1"/>
  <c r="E38" i="2" s="1"/>
  <c r="I64" i="1" l="1"/>
  <c r="D49" i="3" l="1"/>
  <c r="D44" i="3" l="1"/>
  <c r="D43" i="3"/>
  <c r="D42" i="3"/>
  <c r="D41" i="3"/>
  <c r="D40" i="3"/>
  <c r="D39" i="3"/>
  <c r="D38" i="3"/>
  <c r="E37" i="3" s="1"/>
  <c r="D37" i="3"/>
  <c r="D36" i="3"/>
  <c r="D35" i="3"/>
  <c r="D34" i="3"/>
  <c r="D33" i="3"/>
  <c r="D32" i="3"/>
  <c r="D31" i="3"/>
  <c r="D30" i="3"/>
  <c r="D29" i="3"/>
  <c r="D28" i="3"/>
  <c r="D27" i="3"/>
  <c r="E27" i="3" s="1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IR26" i="1"/>
  <c r="IP26" i="1"/>
  <c r="E203" i="2" s="1"/>
  <c r="IO26" i="1"/>
  <c r="E202" i="2" s="1"/>
  <c r="IN26" i="1"/>
  <c r="E201" i="2" s="1"/>
  <c r="IM26" i="1"/>
  <c r="E200" i="2" s="1"/>
  <c r="IL26" i="1"/>
  <c r="E199" i="2" s="1"/>
  <c r="IK26" i="1"/>
  <c r="E223" i="2" s="1"/>
  <c r="II26" i="1"/>
  <c r="E221" i="2" s="1"/>
  <c r="IH26" i="1"/>
  <c r="E220" i="2" s="1"/>
  <c r="IG26" i="1"/>
  <c r="E219" i="2" s="1"/>
  <c r="IF26" i="1"/>
  <c r="E218" i="2" s="1"/>
  <c r="IE26" i="1"/>
  <c r="E215" i="2" s="1"/>
  <c r="ID26" i="1"/>
  <c r="E214" i="2" s="1"/>
  <c r="IC26" i="1"/>
  <c r="E213" i="2" s="1"/>
  <c r="IB26" i="1"/>
  <c r="E187" i="2" s="1"/>
  <c r="HZ26" i="1"/>
  <c r="E182" i="2" s="1"/>
  <c r="HY26" i="1"/>
  <c r="E179" i="2" s="1"/>
  <c r="HX26" i="1"/>
  <c r="E178" i="2" s="1"/>
  <c r="HW26" i="1"/>
  <c r="E163" i="2" s="1"/>
  <c r="HV26" i="1"/>
  <c r="E162" i="2" s="1"/>
  <c r="HU26" i="1"/>
  <c r="E161" i="2" s="1"/>
  <c r="HT26" i="1"/>
  <c r="E160" i="2" s="1"/>
  <c r="HS26" i="1"/>
  <c r="E159" i="2" s="1"/>
  <c r="HR26" i="1"/>
  <c r="E158" i="2" s="1"/>
  <c r="HQ26" i="1"/>
  <c r="E157" i="2" s="1"/>
  <c r="HP26" i="1"/>
  <c r="E151" i="2" s="1"/>
  <c r="HO26" i="1"/>
  <c r="E150" i="2" s="1"/>
  <c r="HM26" i="1"/>
  <c r="E148" i="2" s="1"/>
  <c r="HL26" i="1"/>
  <c r="E147" i="2" s="1"/>
  <c r="HK26" i="1"/>
  <c r="E154" i="2" s="1"/>
  <c r="HJ26" i="1"/>
  <c r="E155" i="2" s="1"/>
  <c r="HI26" i="1"/>
  <c r="E152" i="2" s="1"/>
  <c r="HH26" i="1"/>
  <c r="E135" i="2" s="1"/>
  <c r="HG26" i="1"/>
  <c r="E134" i="2" s="1"/>
  <c r="HF26" i="1"/>
  <c r="E133" i="2" s="1"/>
  <c r="HE26" i="1"/>
  <c r="E145" i="2" s="1"/>
  <c r="HD26" i="1"/>
  <c r="E142" i="2" s="1"/>
  <c r="HC26" i="1"/>
  <c r="E144" i="2" s="1"/>
  <c r="HB26" i="1"/>
  <c r="E139" i="2" s="1"/>
  <c r="HA26" i="1"/>
  <c r="E140" i="2" s="1"/>
  <c r="GZ26" i="1"/>
  <c r="GY26" i="1"/>
  <c r="E127" i="2" s="1"/>
  <c r="GX26" i="1"/>
  <c r="E117" i="2" s="1"/>
  <c r="GW26" i="1"/>
  <c r="E115" i="2" s="1"/>
  <c r="GV26" i="1"/>
  <c r="E229" i="2" s="1"/>
  <c r="GT26" i="1"/>
  <c r="E224" i="2" s="1"/>
  <c r="GS26" i="1"/>
  <c r="E205" i="2" s="1"/>
  <c r="GR26" i="1"/>
  <c r="E191" i="2" s="1"/>
  <c r="GQ26" i="1"/>
  <c r="E198" i="2" s="1"/>
  <c r="GO26" i="1"/>
  <c r="E196" i="2" s="1"/>
  <c r="GN26" i="1"/>
  <c r="E195" i="2" s="1"/>
  <c r="GL26" i="1"/>
  <c r="E232" i="2" s="1"/>
  <c r="GK26" i="1"/>
  <c r="E231" i="2" s="1"/>
  <c r="GI26" i="1"/>
  <c r="E227" i="2" s="1"/>
  <c r="GH26" i="1"/>
  <c r="E226" i="2" s="1"/>
  <c r="GG26" i="1"/>
  <c r="E225" i="2" s="1"/>
  <c r="GF26" i="1"/>
  <c r="E216" i="2" s="1"/>
  <c r="GE26" i="1"/>
  <c r="E217" i="2" s="1"/>
  <c r="GD26" i="1"/>
  <c r="E212" i="2" s="1"/>
  <c r="GB26" i="1"/>
  <c r="E209" i="2" s="1"/>
  <c r="FZ26" i="1"/>
  <c r="FY26" i="1"/>
  <c r="E207" i="2" s="1"/>
  <c r="FX26" i="1"/>
  <c r="E206" i="2" s="1"/>
  <c r="FV26" i="1"/>
  <c r="E194" i="2" s="1"/>
  <c r="FT26" i="1"/>
  <c r="E190" i="2" s="1"/>
  <c r="FJ26" i="1"/>
  <c r="E173" i="2" s="1"/>
  <c r="FH26" i="1"/>
  <c r="E171" i="2" s="1"/>
  <c r="FG26" i="1"/>
  <c r="E170" i="2" s="1"/>
  <c r="FC26" i="1"/>
  <c r="E164" i="2" s="1"/>
  <c r="FB26" i="1"/>
  <c r="E156" i="2" s="1"/>
  <c r="FA26" i="1"/>
  <c r="E138" i="2" s="1"/>
  <c r="EZ26" i="1"/>
  <c r="E137" i="2" s="1"/>
  <c r="ET26" i="1"/>
  <c r="E122" i="2" s="1"/>
  <c r="ES26" i="1"/>
  <c r="E121" i="2" s="1"/>
  <c r="ER26" i="1"/>
  <c r="E119" i="2" s="1"/>
  <c r="EQ26" i="1"/>
  <c r="E118" i="2" s="1"/>
  <c r="EP26" i="1"/>
  <c r="E126" i="2" s="1"/>
  <c r="EO26" i="1"/>
  <c r="E125" i="2" s="1"/>
  <c r="EN26" i="1"/>
  <c r="E124" i="2" s="1"/>
  <c r="EM26" i="1"/>
  <c r="E123" i="2" s="1"/>
  <c r="EL26" i="1"/>
  <c r="E114" i="2" s="1"/>
  <c r="EK26" i="1"/>
  <c r="E116" i="2" s="1"/>
  <c r="EH26" i="1"/>
  <c r="E92" i="2" s="1"/>
  <c r="EG26" i="1"/>
  <c r="E109" i="2" s="1"/>
  <c r="EF26" i="1"/>
  <c r="E107" i="2" s="1"/>
  <c r="EE26" i="1"/>
  <c r="E106" i="2" s="1"/>
  <c r="EC26" i="1"/>
  <c r="E104" i="2" s="1"/>
  <c r="EA26" i="1"/>
  <c r="E102" i="2" s="1"/>
  <c r="DZ26" i="1"/>
  <c r="E101" i="2" s="1"/>
  <c r="DY26" i="1"/>
  <c r="E100" i="2" s="1"/>
  <c r="DX26" i="1"/>
  <c r="E99" i="2" s="1"/>
  <c r="DW26" i="1"/>
  <c r="E98" i="2" s="1"/>
  <c r="DV26" i="1"/>
  <c r="E97" i="2" s="1"/>
  <c r="DT26" i="1"/>
  <c r="E95" i="2" s="1"/>
  <c r="DR26" i="1"/>
  <c r="E93" i="2" s="1"/>
  <c r="DP26" i="1"/>
  <c r="E73" i="2" s="1"/>
  <c r="DM26" i="1"/>
  <c r="E14" i="2" s="1"/>
  <c r="DL26" i="1"/>
  <c r="E13" i="2" s="1"/>
  <c r="DK26" i="1"/>
  <c r="E12" i="2" s="1"/>
  <c r="DJ26" i="1"/>
  <c r="E71" i="2" s="1"/>
  <c r="DI26" i="1"/>
  <c r="E30" i="2" s="1"/>
  <c r="DH26" i="1"/>
  <c r="E9" i="2" s="1"/>
  <c r="DG26" i="1"/>
  <c r="E8" i="2" s="1"/>
  <c r="DF26" i="1"/>
  <c r="E70" i="2" s="1"/>
  <c r="DE26" i="1"/>
  <c r="E88" i="2" s="1"/>
  <c r="DD26" i="1"/>
  <c r="E69" i="2" s="1"/>
  <c r="DC26" i="1"/>
  <c r="E90" i="2" s="1"/>
  <c r="DB26" i="1"/>
  <c r="E78" i="2" s="1"/>
  <c r="DA26" i="1"/>
  <c r="E59" i="2" s="1"/>
  <c r="CZ26" i="1"/>
  <c r="E77" i="2" s="1"/>
  <c r="CY26" i="1"/>
  <c r="E58" i="2" s="1"/>
  <c r="CX26" i="1"/>
  <c r="E87" i="2" s="1"/>
  <c r="CW26" i="1"/>
  <c r="E68" i="2" s="1"/>
  <c r="CV26" i="1"/>
  <c r="E86" i="2" s="1"/>
  <c r="CU26" i="1"/>
  <c r="E67" i="2" s="1"/>
  <c r="CT26" i="1"/>
  <c r="E84" i="2" s="1"/>
  <c r="CS26" i="1"/>
  <c r="E65" i="2" s="1"/>
  <c r="CR26" i="1"/>
  <c r="E83" i="2" s="1"/>
  <c r="CQ26" i="1"/>
  <c r="E64" i="2" s="1"/>
  <c r="CP26" i="1"/>
  <c r="E82" i="2" s="1"/>
  <c r="CO26" i="1"/>
  <c r="E63" i="2" s="1"/>
  <c r="CN26" i="1"/>
  <c r="E81" i="2" s="1"/>
  <c r="CM26" i="1"/>
  <c r="E62" i="2" s="1"/>
  <c r="CL26" i="1"/>
  <c r="E80" i="2" s="1"/>
  <c r="CK26" i="1"/>
  <c r="E61" i="2" s="1"/>
  <c r="CJ26" i="1"/>
  <c r="E79" i="2" s="1"/>
  <c r="CI26" i="1"/>
  <c r="E60" i="2" s="1"/>
  <c r="CH26" i="1"/>
  <c r="E76" i="2" s="1"/>
  <c r="CG26" i="1"/>
  <c r="E57" i="2" s="1"/>
  <c r="CF26" i="1"/>
  <c r="E75" i="2" s="1"/>
  <c r="CE26" i="1"/>
  <c r="E56" i="2" s="1"/>
  <c r="CD26" i="1"/>
  <c r="E55" i="2" s="1"/>
  <c r="CC26" i="1"/>
  <c r="E54" i="2" s="1"/>
  <c r="CB26" i="1"/>
  <c r="E49" i="2" s="1"/>
  <c r="CA26" i="1"/>
  <c r="E48" i="2" s="1"/>
  <c r="BZ26" i="1"/>
  <c r="E47" i="2" s="1"/>
  <c r="BY26" i="1"/>
  <c r="E45" i="2" s="1"/>
  <c r="BX26" i="1"/>
  <c r="E51" i="2" s="1"/>
  <c r="BW26" i="1"/>
  <c r="E44" i="2" s="1"/>
  <c r="BV26" i="1"/>
  <c r="E43" i="2" s="1"/>
  <c r="BU26" i="1"/>
  <c r="E42" i="2" s="1"/>
  <c r="BS26" i="1"/>
  <c r="E41" i="2" s="1"/>
  <c r="BR26" i="1"/>
  <c r="E39" i="2" s="1"/>
  <c r="BP26" i="1"/>
  <c r="E37" i="2" s="1"/>
  <c r="BN26" i="1"/>
  <c r="E36" i="2" s="1"/>
  <c r="BK26" i="1"/>
  <c r="E31" i="2" s="1"/>
  <c r="BJ26" i="1"/>
  <c r="E28" i="2" s="1"/>
  <c r="BI26" i="1"/>
  <c r="E17" i="2" s="1"/>
  <c r="BH26" i="1"/>
  <c r="E16" i="2" s="1"/>
  <c r="BG26" i="1"/>
  <c r="E29" i="2" s="1"/>
  <c r="BF26" i="1"/>
  <c r="E27" i="2" s="1"/>
  <c r="BE26" i="1"/>
  <c r="E26" i="2" s="1"/>
  <c r="BD26" i="1"/>
  <c r="E25" i="2" s="1"/>
  <c r="BC26" i="1"/>
  <c r="E18" i="2" s="1"/>
  <c r="BB26" i="1"/>
  <c r="E15" i="2" s="1"/>
  <c r="BA26" i="1"/>
  <c r="E53" i="2" s="1"/>
  <c r="AY26" i="1"/>
  <c r="E24" i="2" s="1"/>
  <c r="AX26" i="1"/>
  <c r="E11" i="2" s="1"/>
  <c r="AW26" i="1"/>
  <c r="E19" i="2" s="1"/>
  <c r="AV26" i="1"/>
  <c r="E10" i="2" s="1"/>
  <c r="AU26" i="1"/>
  <c r="F113" i="2" s="1"/>
  <c r="AS26" i="1"/>
  <c r="AQ26" i="1"/>
  <c r="F211" i="2" s="1"/>
  <c r="AP26" i="1"/>
  <c r="F131" i="2" s="1"/>
  <c r="AO26" i="1"/>
  <c r="F92" i="2" s="1"/>
  <c r="AN26" i="1"/>
  <c r="F91" i="2" s="1"/>
  <c r="AL26" i="1"/>
  <c r="F71" i="2" s="1"/>
  <c r="AK26" i="1"/>
  <c r="F30" i="2" s="1"/>
  <c r="AJ26" i="1"/>
  <c r="F90" i="2" s="1"/>
  <c r="AG26" i="1"/>
  <c r="F49" i="2" s="1"/>
  <c r="AF26" i="1"/>
  <c r="F112" i="2" s="1"/>
  <c r="AE26" i="1"/>
  <c r="F105" i="2" s="1"/>
  <c r="AD26" i="1"/>
  <c r="F103" i="2" s="1"/>
  <c r="AC26" i="1"/>
  <c r="F102" i="2" s="1"/>
  <c r="AB26" i="1"/>
  <c r="F101" i="2" s="1"/>
  <c r="AA26" i="1"/>
  <c r="F100" i="2" s="1"/>
  <c r="Z26" i="1"/>
  <c r="F99" i="2" s="1"/>
  <c r="Y26" i="1"/>
  <c r="F98" i="2" s="1"/>
  <c r="W26" i="1"/>
  <c r="F96" i="2" s="1"/>
  <c r="V26" i="1"/>
  <c r="F95" i="2" s="1"/>
  <c r="U26" i="1"/>
  <c r="F94" i="2" s="1"/>
  <c r="T26" i="1"/>
  <c r="F23" i="2" s="1"/>
  <c r="S26" i="1"/>
  <c r="F93" i="2" s="1"/>
  <c r="X26" i="1"/>
  <c r="F97" i="2" s="1"/>
  <c r="IT11" i="1"/>
  <c r="J118" i="1" l="1"/>
  <c r="R28" i="1"/>
  <c r="J119" i="1"/>
  <c r="I43" i="1"/>
  <c r="I79" i="1"/>
  <c r="I90" i="1"/>
  <c r="I57" i="1"/>
  <c r="I131" i="1"/>
  <c r="I178" i="1"/>
  <c r="I248" i="1"/>
  <c r="I167" i="1"/>
  <c r="I182" i="1"/>
  <c r="I220" i="1"/>
  <c r="J117" i="1"/>
  <c r="I221" i="1"/>
  <c r="I183" i="1"/>
  <c r="J121" i="1"/>
  <c r="J232" i="1"/>
  <c r="I55" i="1"/>
  <c r="I81" i="1"/>
  <c r="I92" i="1"/>
  <c r="I39" i="1"/>
  <c r="I134" i="1"/>
  <c r="I191" i="1"/>
  <c r="I253" i="1"/>
  <c r="I168" i="1"/>
  <c r="I184" i="1"/>
  <c r="I222" i="1"/>
  <c r="I165" i="1"/>
  <c r="J123" i="1"/>
  <c r="I58" i="1"/>
  <c r="I100" i="1"/>
  <c r="I111" i="1"/>
  <c r="I40" i="1"/>
  <c r="I117" i="1"/>
  <c r="I192" i="1"/>
  <c r="I216" i="1"/>
  <c r="I156" i="1"/>
  <c r="I185" i="1"/>
  <c r="I223" i="1"/>
  <c r="I252" i="1"/>
  <c r="J124" i="1"/>
  <c r="J137" i="1"/>
  <c r="I62" i="1"/>
  <c r="I82" i="1"/>
  <c r="I93" i="1"/>
  <c r="I41" i="1"/>
  <c r="I140" i="1"/>
  <c r="I194" i="1"/>
  <c r="I217" i="1"/>
  <c r="I157" i="1"/>
  <c r="I199" i="1"/>
  <c r="I224" i="1"/>
  <c r="I186" i="1"/>
  <c r="J125" i="1"/>
  <c r="I37" i="1"/>
  <c r="I63" i="1"/>
  <c r="I101" i="1"/>
  <c r="I112" i="1"/>
  <c r="I97" i="1"/>
  <c r="I138" i="1"/>
  <c r="I211" i="1"/>
  <c r="I219" i="1"/>
  <c r="I158" i="1"/>
  <c r="I200" i="1"/>
  <c r="I96" i="1"/>
  <c r="J126" i="1"/>
  <c r="I46" i="1"/>
  <c r="I65" i="1"/>
  <c r="I85" i="1"/>
  <c r="I83" i="1"/>
  <c r="I98" i="1"/>
  <c r="I146" i="1"/>
  <c r="I215" i="1"/>
  <c r="I212" i="1"/>
  <c r="I174" i="1"/>
  <c r="I203" i="1"/>
  <c r="I132" i="1"/>
  <c r="J127" i="1"/>
  <c r="I38" i="1"/>
  <c r="I67" i="1"/>
  <c r="I104" i="1"/>
  <c r="I102" i="1"/>
  <c r="I118" i="1"/>
  <c r="I147" i="1"/>
  <c r="I227" i="1"/>
  <c r="I226" i="1"/>
  <c r="I177" i="1"/>
  <c r="I208" i="1"/>
  <c r="I109" i="1"/>
  <c r="J128" i="1"/>
  <c r="I51" i="1"/>
  <c r="I68" i="1"/>
  <c r="I86" i="1"/>
  <c r="I84" i="1"/>
  <c r="I120" i="1"/>
  <c r="I148" i="1"/>
  <c r="I228" i="1"/>
  <c r="I245" i="1"/>
  <c r="I176" i="1"/>
  <c r="I234" i="1"/>
  <c r="I80" i="1"/>
  <c r="J130" i="1"/>
  <c r="I78" i="1"/>
  <c r="I69" i="1"/>
  <c r="I105" i="1"/>
  <c r="I103" i="1"/>
  <c r="I122" i="1"/>
  <c r="I149" i="1"/>
  <c r="I250" i="1"/>
  <c r="I169" i="1"/>
  <c r="I235" i="1"/>
  <c r="J154" i="1"/>
  <c r="J136" i="1"/>
  <c r="I42" i="1"/>
  <c r="I70" i="1"/>
  <c r="I87" i="1"/>
  <c r="I115" i="1"/>
  <c r="I123" i="1"/>
  <c r="I142" i="1"/>
  <c r="I230" i="1"/>
  <c r="I139" i="1"/>
  <c r="I170" i="1"/>
  <c r="I236" i="1"/>
  <c r="I44" i="1"/>
  <c r="J75" i="1"/>
  <c r="I45" i="1"/>
  <c r="I76" i="1"/>
  <c r="I106" i="1"/>
  <c r="I94" i="1"/>
  <c r="I124" i="1"/>
  <c r="I233" i="1"/>
  <c r="I141" i="1"/>
  <c r="I172" i="1"/>
  <c r="I239" i="1"/>
  <c r="J120" i="1"/>
  <c r="J115" i="1"/>
  <c r="I52" i="1"/>
  <c r="I71" i="1"/>
  <c r="I88" i="1"/>
  <c r="I113" i="1"/>
  <c r="I125" i="1"/>
  <c r="I144" i="1"/>
  <c r="I238" i="1"/>
  <c r="I150" i="1"/>
  <c r="I173" i="1"/>
  <c r="I240" i="1"/>
  <c r="J122" i="1"/>
  <c r="J57" i="1"/>
  <c r="I53" i="1"/>
  <c r="I73" i="1"/>
  <c r="I107" i="1"/>
  <c r="I95" i="1"/>
  <c r="I126" i="1"/>
  <c r="I145" i="1"/>
  <c r="I237" i="1"/>
  <c r="I179" i="1"/>
  <c r="I241" i="1"/>
  <c r="J96" i="1"/>
  <c r="I54" i="1"/>
  <c r="I74" i="1"/>
  <c r="I89" i="1"/>
  <c r="I35" i="1"/>
  <c r="I127" i="1"/>
  <c r="I160" i="1"/>
  <c r="I246" i="1"/>
  <c r="I163" i="1"/>
  <c r="I180" i="1"/>
  <c r="I242" i="1"/>
  <c r="J116" i="1"/>
  <c r="I56" i="1"/>
  <c r="I75" i="1"/>
  <c r="I108" i="1"/>
  <c r="I36" i="1"/>
  <c r="I129" i="1"/>
  <c r="I161" i="1"/>
  <c r="I247" i="1"/>
  <c r="I162" i="1"/>
  <c r="I181" i="1"/>
  <c r="I244" i="1"/>
  <c r="D45" i="3"/>
  <c r="D50" i="3" s="1"/>
  <c r="FK26" i="1"/>
  <c r="E174" i="2" s="1"/>
  <c r="FR26" i="1"/>
  <c r="E186" i="2" s="1"/>
  <c r="FF26" i="1"/>
  <c r="E168" i="2" s="1"/>
  <c r="BT26" i="1"/>
  <c r="E40" i="2" s="1"/>
  <c r="EY26" i="1"/>
  <c r="E136" i="2" s="1"/>
  <c r="IJ26" i="1"/>
  <c r="E222" i="2" s="1"/>
  <c r="FO26" i="1"/>
  <c r="E183" i="2" s="1"/>
  <c r="FL26" i="1"/>
  <c r="E175" i="2" s="1"/>
  <c r="EI26" i="1"/>
  <c r="E112" i="2" s="1"/>
  <c r="BO26" i="1"/>
  <c r="E32" i="2" s="1"/>
  <c r="ED26" i="1"/>
  <c r="E105" i="2" s="1"/>
  <c r="GM26" i="1"/>
  <c r="E233" i="2" s="1"/>
  <c r="FM26" i="1"/>
  <c r="E176" i="2" s="1"/>
  <c r="IA26" i="1"/>
  <c r="E188" i="2" s="1"/>
  <c r="GC26" i="1"/>
  <c r="E210" i="2" s="1"/>
  <c r="EJ26" i="1"/>
  <c r="E113" i="2" s="1"/>
  <c r="FS26" i="1"/>
  <c r="E189" i="2" s="1"/>
  <c r="FP26" i="1"/>
  <c r="E184" i="2" s="1"/>
  <c r="DU26" i="1"/>
  <c r="E96" i="2" s="1"/>
  <c r="GP26" i="1"/>
  <c r="E197" i="2" s="1"/>
  <c r="GU26" i="1"/>
  <c r="E250" i="2" s="1"/>
  <c r="EV26" i="1"/>
  <c r="E130" i="2" s="1"/>
  <c r="DS26" i="1"/>
  <c r="E94" i="2" s="1"/>
  <c r="FQ26" i="1"/>
  <c r="E185" i="2" s="1"/>
  <c r="FW26" i="1"/>
  <c r="E230" i="2" s="1"/>
  <c r="E41" i="3"/>
  <c r="E22" i="3"/>
  <c r="E2" i="3"/>
  <c r="E30" i="3"/>
  <c r="E8" i="3"/>
  <c r="E14" i="3"/>
  <c r="F255" i="2" l="1"/>
  <c r="I153" i="1"/>
  <c r="I243" i="1"/>
  <c r="J50" i="1"/>
  <c r="J275" i="1" s="1"/>
  <c r="I119" i="1"/>
  <c r="I159" i="1"/>
  <c r="I218" i="1"/>
  <c r="I66" i="1"/>
  <c r="I204" i="1"/>
  <c r="I190" i="1"/>
  <c r="I207" i="1"/>
  <c r="I195" i="1"/>
  <c r="I121" i="1"/>
  <c r="I137" i="1"/>
  <c r="I231" i="1"/>
  <c r="I206" i="1"/>
  <c r="I209" i="1"/>
  <c r="I197" i="1"/>
  <c r="I271" i="1"/>
  <c r="I254" i="1"/>
  <c r="I205" i="1"/>
  <c r="I130" i="1"/>
  <c r="I210" i="1"/>
  <c r="I59" i="1"/>
  <c r="I251" i="1"/>
  <c r="I136" i="1"/>
  <c r="I196" i="1"/>
  <c r="EX26" i="1"/>
  <c r="E132" i="2" s="1"/>
  <c r="DQ26" i="1"/>
  <c r="E91" i="2" s="1"/>
  <c r="I116" i="1" l="1"/>
  <c r="I155" i="1"/>
  <c r="HN26" i="1"/>
  <c r="E149" i="2" s="1"/>
  <c r="EB26" i="1"/>
  <c r="E103" i="2" s="1"/>
  <c r="I128" i="1" l="1"/>
  <c r="I171" i="1"/>
  <c r="FD26" i="1"/>
  <c r="E166" i="2" s="1"/>
  <c r="I188" i="1" l="1"/>
  <c r="EW26" i="1"/>
  <c r="E131" i="2" s="1"/>
  <c r="I154" i="1" l="1"/>
  <c r="FN26" i="1"/>
  <c r="E177" i="2" s="1"/>
  <c r="FI26" i="1"/>
  <c r="E172" i="2" s="1"/>
  <c r="FE26" i="1"/>
  <c r="E167" i="2" s="1"/>
  <c r="BM26" i="1"/>
  <c r="E35" i="2" s="1"/>
  <c r="GA26" i="1"/>
  <c r="E211" i="2" s="1"/>
  <c r="BL26" i="1"/>
  <c r="E33" i="2" s="1"/>
  <c r="I232" i="1" l="1"/>
  <c r="I60" i="1"/>
  <c r="I61" i="1"/>
  <c r="I193" i="1"/>
  <c r="I198" i="1"/>
  <c r="I189" i="1"/>
  <c r="GJ26" i="1"/>
  <c r="E228" i="2" s="1"/>
  <c r="I249" i="1" l="1"/>
  <c r="I275" i="1" s="1"/>
  <c r="IT26" i="1"/>
  <c r="E255" i="2" l="1"/>
  <c r="E258" i="2" l="1"/>
  <c r="F257" i="2"/>
</calcChain>
</file>

<file path=xl/sharedStrings.xml><?xml version="1.0" encoding="utf-8"?>
<sst xmlns="http://schemas.openxmlformats.org/spreadsheetml/2006/main" count="915" uniqueCount="427">
  <si>
    <t>A/P No.</t>
  </si>
  <si>
    <t>Taxes Withheld</t>
  </si>
  <si>
    <t>Folder No.</t>
  </si>
  <si>
    <t>JEV DATE</t>
  </si>
  <si>
    <t>JEV No.</t>
  </si>
  <si>
    <t>ADA/CHECK DATE</t>
  </si>
  <si>
    <t>ADA/CHECK</t>
  </si>
  <si>
    <t>DV DATE</t>
  </si>
  <si>
    <t>DV No.</t>
  </si>
  <si>
    <t>ORS/BURS No.</t>
  </si>
  <si>
    <t>ORS DATE</t>
  </si>
  <si>
    <t>Responsibility Center Code</t>
  </si>
  <si>
    <t>Name of Disbursing Officer/
Payee</t>
  </si>
  <si>
    <t xml:space="preserve"> Object Code</t>
  </si>
  <si>
    <t>Cash Flow Reference</t>
  </si>
  <si>
    <t>Nature of Payment</t>
  </si>
  <si>
    <t>Due to BIR</t>
  </si>
  <si>
    <t>Due to GSIS</t>
  </si>
  <si>
    <t>Due to PAG-IBIG</t>
  </si>
  <si>
    <t>Due to PHILHEALTH</t>
  </si>
  <si>
    <t>Due To Other GOCCs</t>
  </si>
  <si>
    <t>Other Payables</t>
  </si>
  <si>
    <t>Semi-Expendable Furniture and Fixtures</t>
  </si>
  <si>
    <t>Construction in Progress</t>
  </si>
  <si>
    <t>Advances to Officers and Employees</t>
  </si>
  <si>
    <t>Advances to Contractors</t>
  </si>
  <si>
    <t>Accounts Payable</t>
  </si>
  <si>
    <t>Guaranty/Security Deposit Payable</t>
  </si>
  <si>
    <t>Salaries and Wages - Casual, Contractual</t>
  </si>
  <si>
    <t>Other Professional Services</t>
  </si>
  <si>
    <t>Miscellaneous Income</t>
  </si>
  <si>
    <t>Accumulated Surplus/(Deficit)</t>
  </si>
  <si>
    <t>Petty Cash Fund</t>
  </si>
  <si>
    <t>Cash - Treasury/Agency Deposit, Regular</t>
  </si>
  <si>
    <t>Cash-National Treasury, Modified Disbursement System</t>
  </si>
  <si>
    <t>Other Investments and Marketable Securities</t>
  </si>
  <si>
    <t>Accounts Receivable</t>
  </si>
  <si>
    <t>Loan Receivable - Others</t>
  </si>
  <si>
    <t>Due from NGAs</t>
  </si>
  <si>
    <t>Due from GOCCs</t>
  </si>
  <si>
    <t>Due from LGUs</t>
  </si>
  <si>
    <t>Due from Other Funds</t>
  </si>
  <si>
    <t>Receivables-Disallowances/Charges</t>
  </si>
  <si>
    <t>Due from Officers and Employees</t>
  </si>
  <si>
    <t>Due from NGOs/POs</t>
  </si>
  <si>
    <t>Other Receivables</t>
  </si>
  <si>
    <t>Welfare Goods for Distribution</t>
  </si>
  <si>
    <t>Office Supplies Inventory</t>
  </si>
  <si>
    <t>Food Supplies Inventory</t>
  </si>
  <si>
    <t>Drugs and Medicines Inventory</t>
  </si>
  <si>
    <t>Gasoline, Oil and Lubricants Inventory</t>
  </si>
  <si>
    <t>Construction Materials Inventory</t>
  </si>
  <si>
    <t>Other Supplies Inventory</t>
  </si>
  <si>
    <t>Semi-Expendable Machinery</t>
  </si>
  <si>
    <t>Semi-Expendable Office Equipment</t>
  </si>
  <si>
    <t>Semi-Expendable ICT</t>
  </si>
  <si>
    <t xml:space="preserve">Semi-Expendable Communication Equipment </t>
  </si>
  <si>
    <t>Semi-Expendable Medical Equipment</t>
  </si>
  <si>
    <t>Semi-Expendable Technical and Scientific equipment</t>
  </si>
  <si>
    <t>Semi-Expendable other machinery and equipment</t>
  </si>
  <si>
    <t>Semi-Expendable Expenses furniture and fixtures</t>
  </si>
  <si>
    <t>Land</t>
  </si>
  <si>
    <t>Land Improvements</t>
  </si>
  <si>
    <t>Buildings</t>
  </si>
  <si>
    <t>Accumulated Depreciation-Office Buildings</t>
  </si>
  <si>
    <t>Other Structures</t>
  </si>
  <si>
    <t>Accumulated Depreciation-Other Structures</t>
  </si>
  <si>
    <t>Office Equipment</t>
  </si>
  <si>
    <t>Accumulated Depreciation-Office Equipment</t>
  </si>
  <si>
    <t>Information and Communication Technology Equipment</t>
  </si>
  <si>
    <t>Accumulated Depreciation-IT Equipment</t>
  </si>
  <si>
    <t>Communication Equipment</t>
  </si>
  <si>
    <t>Accumulated Depreciation-Communication Equipment</t>
  </si>
  <si>
    <t>Disaster Response and Rescue Equipment</t>
  </si>
  <si>
    <t>Accumulated Depreciation-Disaster Response and Rescue Equipment</t>
  </si>
  <si>
    <t>Medical Equipment</t>
  </si>
  <si>
    <t>Accumulated Depreciation-Medical Equipment</t>
  </si>
  <si>
    <t>Sports Equipment</t>
  </si>
  <si>
    <t>Accumulated Depreciation-Sports Equipment</t>
  </si>
  <si>
    <t>Accumulated Depreciation-Other Machinery &amp; Equipment</t>
  </si>
  <si>
    <t>Motor Vehicles</t>
  </si>
  <si>
    <t>Accumulated Depreciation-Motor Vehicles</t>
  </si>
  <si>
    <t>Furniture and Fixtures</t>
  </si>
  <si>
    <t>Accumulated Depreciation-Furniture and Fixtures</t>
  </si>
  <si>
    <t>Other Property, Plant and Equipment</t>
  </si>
  <si>
    <t>Accumulated Depreciation-Other Property, Plant and Equipment</t>
  </si>
  <si>
    <t>Computer software</t>
  </si>
  <si>
    <t>Advances for Payroll</t>
  </si>
  <si>
    <t>Advances to Special Disbursing Officer</t>
  </si>
  <si>
    <t>Cash in Bank-Local Currency, Current Account DBP</t>
  </si>
  <si>
    <t>Cash in Bank-Local Currency, Current Account LBP</t>
  </si>
  <si>
    <t>Cash in Bank-Local Currency, Current Account Postal Savings</t>
  </si>
  <si>
    <t>Prepaid Rent</t>
  </si>
  <si>
    <t>Prepaid Insurance</t>
  </si>
  <si>
    <t>Due to Other NGA's</t>
  </si>
  <si>
    <t>Due to LGUs</t>
  </si>
  <si>
    <t>Due to Central Office</t>
  </si>
  <si>
    <t>Due to Other Funds</t>
  </si>
  <si>
    <t>Guaranty/Security Deposits Payable</t>
  </si>
  <si>
    <t>Registration Fees</t>
  </si>
  <si>
    <t>Licensing Fees</t>
  </si>
  <si>
    <t>Fines and Penalties - Service Income</t>
  </si>
  <si>
    <t>Affiliation Fees</t>
  </si>
  <si>
    <t>Rent/Lease Income</t>
  </si>
  <si>
    <t>Income from Hostels/Dormitories and Other Like Facilities</t>
  </si>
  <si>
    <t>Subsidy Income from National Government</t>
  </si>
  <si>
    <t>Subsidy from Central Office</t>
  </si>
  <si>
    <t>Income from Grants and Donations in Cash</t>
  </si>
  <si>
    <t>Income from Grants and Donations in Kind</t>
  </si>
  <si>
    <t>Salaries and Wages - Regular Pay (Civilian)</t>
  </si>
  <si>
    <t>Personnel Economic Relief Allowance (Civilian)</t>
  </si>
  <si>
    <t>Representation Allowance</t>
  </si>
  <si>
    <t>Transportation Allowance</t>
  </si>
  <si>
    <t>Clothing/Uniform Allowance</t>
  </si>
  <si>
    <t>Life and Retirement Insurance Premiums</t>
  </si>
  <si>
    <t>Lump-sum for Step Increments-Length of Service</t>
  </si>
  <si>
    <t>Traveling Expense-Local</t>
  </si>
  <si>
    <t>Training Expenses</t>
  </si>
  <si>
    <t>Scholarship Grants/Expenses</t>
  </si>
  <si>
    <t>Office Supplies Expenses</t>
  </si>
  <si>
    <t>Accountable Forms Expenses</t>
  </si>
  <si>
    <t>Food Supplies Expenses</t>
  </si>
  <si>
    <t>Welfare Goods Expenses</t>
  </si>
  <si>
    <t>Drugs and Medicines Expenses</t>
  </si>
  <si>
    <t>Medical,Dental &amp; Laboratory Supplies Expenses</t>
  </si>
  <si>
    <t>Fuel, Oil and Lubricants Expenses</t>
  </si>
  <si>
    <t>Other Supplies Expenses</t>
  </si>
  <si>
    <t>Water Expenses</t>
  </si>
  <si>
    <t>Electricity Expenses</t>
  </si>
  <si>
    <t>Postage and Deliveries</t>
  </si>
  <si>
    <t>Internet Subscription Expenses</t>
  </si>
  <si>
    <t>Cable, Satellite, Telegraph and Radio Expenses</t>
  </si>
  <si>
    <t>Prizes</t>
  </si>
  <si>
    <t>Extraordinary Expenses</t>
  </si>
  <si>
    <t>Legal Services</t>
  </si>
  <si>
    <t>Auditing Services</t>
  </si>
  <si>
    <t>Consultancy Services</t>
  </si>
  <si>
    <t>Janitorial Services</t>
  </si>
  <si>
    <t>Security Services</t>
  </si>
  <si>
    <t>Other General Services</t>
  </si>
  <si>
    <t>Repairs and Maintenance - Furniture and Fixtures</t>
  </si>
  <si>
    <t>Repairs and Maintenance - Leased Assets Improvements</t>
  </si>
  <si>
    <t>Financial Assistance to NGAs</t>
  </si>
  <si>
    <t>Financial Assistance to LGUs</t>
  </si>
  <si>
    <t>Financial Assistance to NGOs/POs</t>
  </si>
  <si>
    <t>Subsidies - Others</t>
  </si>
  <si>
    <t>Fidelity Bond Premiums</t>
  </si>
  <si>
    <t>Insurance Expenses</t>
  </si>
  <si>
    <t>Labor and Wages</t>
  </si>
  <si>
    <t>Advertising Expenses</t>
  </si>
  <si>
    <t>Printing and Publication Expenses</t>
  </si>
  <si>
    <t>Representation Expenses</t>
  </si>
  <si>
    <t>Transportation and Delivery Expenses</t>
  </si>
  <si>
    <t>Membership Dues &amp; Contributions to Organization</t>
  </si>
  <si>
    <t>Subscription Expenses</t>
  </si>
  <si>
    <t>Donations</t>
  </si>
  <si>
    <t>Other Maintenance and Operating Expenses</t>
  </si>
  <si>
    <t>Bank Charges</t>
  </si>
  <si>
    <t>Other Permit Fees</t>
  </si>
  <si>
    <t>Clearance Fees</t>
  </si>
  <si>
    <t>Interest Income</t>
  </si>
  <si>
    <t>Subsistence Allowance - Magna Carta Benefits for Social Workers under RA 9432</t>
  </si>
  <si>
    <t>Subsistence Allowance - Magna Carta Benefits for Public Health Workers under RA 7305</t>
  </si>
  <si>
    <t>Hazard Pay - Magna Carta Benefits for Public Social Workers under RA 9432</t>
  </si>
  <si>
    <t>Laundry Allowance- Magna Carta Benefits for Public Health Workers under RA 7305</t>
  </si>
  <si>
    <t>Productivity Incentive Allowance (Civilian)</t>
  </si>
  <si>
    <t>Honoraria (Civilian)</t>
  </si>
  <si>
    <t>Hazard Pay (Civilian)</t>
  </si>
  <si>
    <t>Longevity Pay (Civilian)</t>
  </si>
  <si>
    <t>Overtime Pay</t>
  </si>
  <si>
    <t>Year-End Bonus</t>
  </si>
  <si>
    <t>Cash Gift</t>
  </si>
  <si>
    <t>Collective Negotiation Agreement Incentive (Civilian)</t>
  </si>
  <si>
    <t>Productivity Enhancement Incentive (Civilian)</t>
  </si>
  <si>
    <t>Performance Based Bonus (Civilian)</t>
  </si>
  <si>
    <t>MID YEAR BONUS</t>
  </si>
  <si>
    <t>Anniversary Bonus</t>
  </si>
  <si>
    <t>PAG-IBIG Contributions (Civilian)</t>
  </si>
  <si>
    <t>PhilHealth Contributions (Civilian)</t>
  </si>
  <si>
    <t>Employees Compensation Insurance Premium (Civilian)</t>
  </si>
  <si>
    <t>Pension Benefits (Civilian)</t>
  </si>
  <si>
    <t>Retirement Gratuity (Civilian)</t>
  </si>
  <si>
    <t>Terminal Leave Benefits (Civilian)</t>
  </si>
  <si>
    <t>Loyalty Award (Civilian)</t>
  </si>
  <si>
    <t>Semi-Expendable Machinery and Equipment Expenses - Office Equipment</t>
  </si>
  <si>
    <t>Semi-Expendable Machinery and Equipment Expenses - ICT Equipment</t>
  </si>
  <si>
    <t>Semi-Expendable Machinery and Equipment Expenses - Other Machinery and  Equipment</t>
  </si>
  <si>
    <t>Telephone Expenses-Mobile</t>
  </si>
  <si>
    <t>Telephone Expenses-Landline</t>
  </si>
  <si>
    <t>Repairs and Maintenance - Building and Other Structures - Buildings</t>
  </si>
  <si>
    <t>Repairs and Maintenance - Building and Other Structures - Hostels and Dormitories</t>
  </si>
  <si>
    <t>Repairs and Maintenance - Building and Other Structures - Other Structures</t>
  </si>
  <si>
    <t>Repairs and Maintenance - Machinery and Equipment - Office Equipment</t>
  </si>
  <si>
    <t>Repairs and Maintenance - Machinery and Equipment - IT Equipment</t>
  </si>
  <si>
    <t>Repairs and Maintenance - Machinery and Equipment - Communication Equipment</t>
  </si>
  <si>
    <t>Repairs and Maintenance - Machinery and Equipment - Other Machinery and Equipment</t>
  </si>
  <si>
    <t>Repairs and Maintenance - Transportation Equipment - Motor Vehicles</t>
  </si>
  <si>
    <t>Repairs and Maintenance - Other PP &amp; E</t>
  </si>
  <si>
    <t>Rents - Buildings and Structures</t>
  </si>
  <si>
    <t>Rents - Motor Vehicles</t>
  </si>
  <si>
    <t>Rents - Equipment</t>
  </si>
  <si>
    <t>Rents - Living Quarters</t>
  </si>
  <si>
    <t>Operating Lease</t>
  </si>
  <si>
    <t>Taxes, duties, and licenses</t>
  </si>
  <si>
    <t>413</t>
  </si>
  <si>
    <t>414</t>
  </si>
  <si>
    <t>(disaster)</t>
  </si>
  <si>
    <t>705, 706</t>
  </si>
  <si>
    <t>DUO CHECK</t>
  </si>
  <si>
    <t>CY 2021</t>
  </si>
  <si>
    <t>FUND CLUSTER 1</t>
  </si>
  <si>
    <t>Account Title</t>
  </si>
  <si>
    <t>Account</t>
  </si>
  <si>
    <t>UACS</t>
  </si>
  <si>
    <t>Code</t>
  </si>
  <si>
    <t>Debit</t>
  </si>
  <si>
    <t>Credit</t>
  </si>
  <si>
    <t>Cash - Collecting Officers</t>
  </si>
  <si>
    <t>Cash - Treasury/Agency Deposit, Trust</t>
  </si>
  <si>
    <t>Cash-National Treasury, Modified Disbursement System, Regular</t>
  </si>
  <si>
    <t>Cash - MDS, Trust</t>
  </si>
  <si>
    <t>Cash - Tax Remittance Advice</t>
  </si>
  <si>
    <t>Semi-Expendable Information and Communications Tech. Equipment</t>
  </si>
  <si>
    <t>Semi-Expendable Sports equipment</t>
  </si>
  <si>
    <t>Technical and Scientific Equipment</t>
  </si>
  <si>
    <t>Accumulated Depreciation-Technical and Scientific Equipment</t>
  </si>
  <si>
    <t>Other Machinery &amp; Equipment</t>
  </si>
  <si>
    <t>Books</t>
  </si>
  <si>
    <t>Accumulated Depreciation-Books</t>
  </si>
  <si>
    <t>Construction in Progress - Buildings and Other Structures</t>
  </si>
  <si>
    <t>Accumulated Amortization-Computer Software</t>
  </si>
  <si>
    <t>Other Prepaid Expenses</t>
  </si>
  <si>
    <t>Trust Liabilities - Disaster Risk Reduction and Management Fund</t>
  </si>
  <si>
    <t>Salaries and Wages - Regular</t>
  </si>
  <si>
    <t>Scholarship Expenses</t>
  </si>
  <si>
    <t>Awards/Rewards Expenses</t>
  </si>
  <si>
    <t>Extraordinary &amp; Miscellaneous Expenses</t>
  </si>
  <si>
    <t>Amortization Expense-Computer Software</t>
  </si>
  <si>
    <t>Loss of Assets</t>
  </si>
  <si>
    <t>Other Losses</t>
  </si>
  <si>
    <t>Cash in Bank-Local Currency, Current Account - DBP</t>
  </si>
  <si>
    <t>Cash in Bank-Local Currency, Current Account - LBP</t>
  </si>
  <si>
    <t>Cash in Bank-Local Currency, Current Account - Postal Savings</t>
  </si>
  <si>
    <t>Quarters Allowance- Magna Carta Benefits for Public Health Workers under RA 7305</t>
  </si>
  <si>
    <t>Depreciation - Building</t>
  </si>
  <si>
    <t>Depreciation - Other Structures</t>
  </si>
  <si>
    <t>Depreciation - Office Equipment</t>
  </si>
  <si>
    <t>Depreciation - IT Equipment</t>
  </si>
  <si>
    <t>Depreciation - Communication Equipment</t>
  </si>
  <si>
    <t>Depreciation - Disaster Response and Rescue Equipment</t>
  </si>
  <si>
    <t>Depreciation - Medical Equipment</t>
  </si>
  <si>
    <t>Depreciation - Sports Equipment</t>
  </si>
  <si>
    <t>Depreciation - Technical and Scientific Equipment</t>
  </si>
  <si>
    <t>Depreciation - Other Machinery &amp; Equipment</t>
  </si>
  <si>
    <t>Depreciation - Motor Vehicles</t>
  </si>
  <si>
    <t>Depreciation - Furniture &amp; Fixtures</t>
  </si>
  <si>
    <t>Depreciation - Books</t>
  </si>
  <si>
    <t>Depreciation - Other Property, Plant &amp; Equipment</t>
  </si>
  <si>
    <t>TOTAL</t>
  </si>
  <si>
    <t xml:space="preserve">CkDJ Amount </t>
  </si>
  <si>
    <t>Payment of Expenses</t>
  </si>
  <si>
    <t>Payment of personnel services</t>
  </si>
  <si>
    <t>Payment of maintenance and other operating expenses</t>
  </si>
  <si>
    <t>accu sur</t>
  </si>
  <si>
    <t>Payment of expenses pertaining to/incurred in the prior years</t>
  </si>
  <si>
    <t>Purchase of Inventories</t>
  </si>
  <si>
    <t>Purchase of inventories for distribution</t>
  </si>
  <si>
    <t>Purchase of inventory held for consumption</t>
  </si>
  <si>
    <t>Purchase of Semi-Expendable inventory</t>
  </si>
  <si>
    <t>Remittance of Personnel Benefit Contributions and Mandatory Deductions</t>
  </si>
  <si>
    <t xml:space="preserve">Remittance of taxes withheld not covered by TRA </t>
  </si>
  <si>
    <t xml:space="preserve">Remittance of taxes withheld covered by TRA </t>
  </si>
  <si>
    <t>govt share</t>
  </si>
  <si>
    <t>Remittance to GSIS/Pag-IBIG/PhilHealth</t>
  </si>
  <si>
    <t xml:space="preserve">due tos - </t>
  </si>
  <si>
    <t xml:space="preserve">Remittance of personnel benefits contributions  </t>
  </si>
  <si>
    <t>Remittance of other payables</t>
  </si>
  <si>
    <t xml:space="preserve">Purchase/Construction of Property, Plant and Equipment </t>
  </si>
  <si>
    <t>Advances to contractors</t>
  </si>
  <si>
    <t>Construction in progress</t>
  </si>
  <si>
    <t xml:space="preserve">Payment of Accounts Payables </t>
  </si>
  <si>
    <t>Grant of Cash Advances</t>
  </si>
  <si>
    <t>Advances for operating expenses (Petty Cash fund)</t>
  </si>
  <si>
    <t>Advances for special purpose/time-bound undertakings- ADVANCES TO SDOs</t>
  </si>
  <si>
    <t>Advances to officers and employees</t>
  </si>
  <si>
    <t>Advances for payroll</t>
  </si>
  <si>
    <t>Release of Inter-Agency Fund Transfers</t>
  </si>
  <si>
    <t>Advances to other NGOs/GOCCs/LGUs for purchase of goods/services as authorized by law</t>
  </si>
  <si>
    <t>Other Disbursements</t>
  </si>
  <si>
    <t>Refund of guaranty/security deposits</t>
  </si>
  <si>
    <t>Others - Tax Refund</t>
  </si>
  <si>
    <t>Others -  Mandatory deductions Refund/Receivables</t>
  </si>
  <si>
    <t>Check DJ</t>
  </si>
  <si>
    <t>Diff</t>
  </si>
  <si>
    <t>Changed UACS</t>
  </si>
  <si>
    <t>Additional UACS Code</t>
  </si>
  <si>
    <t xml:space="preserve">Cash-Constructive Disbursements </t>
  </si>
  <si>
    <t xml:space="preserve">   Life and Retirement Premium </t>
  </si>
  <si>
    <t xml:space="preserve">   ECC</t>
  </si>
  <si>
    <t xml:space="preserve">   Salary Loan</t>
  </si>
  <si>
    <t xml:space="preserve">   Policy Loan</t>
  </si>
  <si>
    <t xml:space="preserve">   PAG-IBIG Premium</t>
  </si>
  <si>
    <t xml:space="preserve">   PAG-IBIG Multi Purpose Loan</t>
  </si>
  <si>
    <t xml:space="preserve">   PAG-IBIG Housing Loan</t>
  </si>
  <si>
    <t xml:space="preserve">  Due to GSIS
Life and Retirement Premium </t>
  </si>
  <si>
    <t>Due to GSIS   ECC</t>
  </si>
  <si>
    <t xml:space="preserve">  Due to GSIS Salary Loan</t>
  </si>
  <si>
    <t xml:space="preserve"> Due to GSIS  Policy Loan</t>
  </si>
  <si>
    <t>Semi-Expendable Furniture, Fixtures Expenses</t>
  </si>
  <si>
    <t>Prepared by:</t>
  </si>
  <si>
    <t>Certified correct by:</t>
  </si>
  <si>
    <t>Administrative Officer II</t>
  </si>
  <si>
    <t>Accountant III</t>
  </si>
  <si>
    <t xml:space="preserve"> Books</t>
  </si>
  <si>
    <t xml:space="preserve">Advances to Special Disbursing Officer </t>
  </si>
  <si>
    <t>111-131</t>
  </si>
  <si>
    <t>Other Supplies and Materials for Distribution</t>
  </si>
  <si>
    <t>Fuel, Oil and Lubricants Inventory</t>
  </si>
  <si>
    <t>Semi-Expendable Other Machinery and Equipment</t>
  </si>
  <si>
    <t>Other Land Improvements</t>
  </si>
  <si>
    <t>Accumulated Depreciation-Other Land Improvements</t>
  </si>
  <si>
    <t>Accumulated Depreciation-Buildings</t>
  </si>
  <si>
    <t>Accumulated Depreciation-Information and Communication Technology Equipment</t>
  </si>
  <si>
    <t>Guaranty/Security Payable</t>
  </si>
  <si>
    <t>Due to NGA's</t>
  </si>
  <si>
    <t>Due To GOCCs</t>
  </si>
  <si>
    <t>Due to Regional Offices</t>
  </si>
  <si>
    <t>Accumulated Surplus (Deficit)</t>
  </si>
  <si>
    <t>Clearance and Certification Fees</t>
  </si>
  <si>
    <t>Subsidy from National Government</t>
  </si>
  <si>
    <t>Other Gains</t>
  </si>
  <si>
    <t xml:space="preserve">Miscellaneous Income </t>
  </si>
  <si>
    <t>Salaries and Wages - Casual/Contracutal</t>
  </si>
  <si>
    <t>Subsistence Allowance - Magna Carta Benefits for Public Social Workers under RA 9432</t>
  </si>
  <si>
    <t>Laundry Allowance-Magna Carta Benefits for Science and Technology under R.A. 8439</t>
  </si>
  <si>
    <t>Overtime and Night Pay</t>
  </si>
  <si>
    <t>Overtime Pay - Night-shift Differential Pay</t>
  </si>
  <si>
    <t>Retirement and Life Insurance Premiums</t>
  </si>
  <si>
    <t xml:space="preserve">Lump -sum for Step Increments-Length of Service </t>
  </si>
  <si>
    <t>Other Personnel Benefits (Civilian)</t>
  </si>
  <si>
    <t>Other Supplies and Materials Expenses</t>
  </si>
  <si>
    <t>Semi-expendable Machinery and Equipment Expenses - Office Equipment</t>
  </si>
  <si>
    <t>Semi-Expendable - M &amp; E Expenses-ICT Equipment</t>
  </si>
  <si>
    <t>Semi-expendable Machinery and Equipment Expenses - Machinery</t>
  </si>
  <si>
    <t>Semi-expendable Machinery and Equipment Expenses - Medical Equipment</t>
  </si>
  <si>
    <t>Semi-Expendable - Other Machinery and Equipment Expenses</t>
  </si>
  <si>
    <t>Semi-expendable Furniture and Fixtures Expenses</t>
  </si>
  <si>
    <t>Postage and Courier Services</t>
  </si>
  <si>
    <t>Generation, Transmission and Distribution Expenses</t>
  </si>
  <si>
    <t>Rent/Lease Expenses - Buildings and Structures</t>
  </si>
  <si>
    <t>Rent/Lease Expenses - Motor Vehicles</t>
  </si>
  <si>
    <t>Rent/Lease Expenses - Equipment</t>
  </si>
  <si>
    <t>Rent/Lease Expenses - Living Quarters</t>
  </si>
  <si>
    <t>Depreciation-Other Land Improvements</t>
  </si>
  <si>
    <t>Capital Outlay - Land Improvement Outlay</t>
  </si>
  <si>
    <t>Medical, Dental &amp; Laboratory Supplies Inventory</t>
  </si>
  <si>
    <t xml:space="preserve">j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</si>
  <si>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Awards/Rewards Expense</t>
  </si>
  <si>
    <t>P/A/P</t>
  </si>
  <si>
    <t>.</t>
  </si>
  <si>
    <t>Cash-Constructive Income and Other Remittance</t>
  </si>
  <si>
    <t>Rents–ICT Machinery and Equipment</t>
  </si>
  <si>
    <t>HANILYN T. CIMAFRANCA, CPA</t>
  </si>
  <si>
    <t xml:space="preserve"> </t>
  </si>
  <si>
    <t>Recapitulation:</t>
  </si>
  <si>
    <t>Account Code</t>
  </si>
  <si>
    <t>P</t>
  </si>
  <si>
    <t>Amount</t>
  </si>
  <si>
    <t>Account Name</t>
  </si>
  <si>
    <t>Cash-Constructive Disbursements</t>
  </si>
  <si>
    <t>FOR AS CODE</t>
  </si>
  <si>
    <t>CHECK/ ADA DISBURSEMENTS JOURNAL</t>
  </si>
  <si>
    <t>Entity Name :  DSWD-FO 10 TRUST FUND 101-184</t>
  </si>
  <si>
    <t>Fund Cluster :  7</t>
  </si>
  <si>
    <t>Bank Name/Account No. : 0810-020044-030</t>
  </si>
  <si>
    <t>Bank Name/External No. : 0-01065-810-5</t>
  </si>
  <si>
    <t>VALENE G. MIÑOZA</t>
  </si>
  <si>
    <t>s</t>
  </si>
  <si>
    <t>Medical, Dental and Laboratory Supplies for Distribution</t>
  </si>
  <si>
    <t>Semi-Expendable Books</t>
  </si>
  <si>
    <t xml:space="preserve">Trust Liabilities </t>
  </si>
  <si>
    <t>Subsidy from Other NGAs</t>
  </si>
  <si>
    <t>Other Bonuses and Allowances</t>
  </si>
  <si>
    <t>ICT Office Supplies Expenses</t>
  </si>
  <si>
    <t>TAX NOT COVERED BY TRA</t>
  </si>
  <si>
    <t>FOR THE MONTH ENDING DECEMBER 31, 2023</t>
  </si>
  <si>
    <t>2023-12-23-11523</t>
  </si>
  <si>
    <t>2023-12-23-12285</t>
  </si>
  <si>
    <t>2023-12-23-12533</t>
  </si>
  <si>
    <t>2023-09-0017</t>
  </si>
  <si>
    <t>2023-10-0019</t>
  </si>
  <si>
    <t>2023-12-0060</t>
  </si>
  <si>
    <t>MDS TRUST FC 7</t>
  </si>
  <si>
    <t>ALDRICCO GENERAL MERCHANDISE</t>
  </si>
  <si>
    <t>DBP</t>
  </si>
  <si>
    <t xml:space="preserve">MICROTRONIX MARKETING SALES &amp; SERVICE CENTER </t>
  </si>
  <si>
    <t>MONAVIC BODIONGAN</t>
  </si>
  <si>
    <t xml:space="preserve">Payment of Electric Lawn Mover for PSD RSCC use. </t>
  </si>
  <si>
    <t xml:space="preserve">Payment to Microtronix Marketing Sales &amp; Service Center - Biometric Machine </t>
  </si>
  <si>
    <t>Payment for the Honoraria of the BAC member.</t>
  </si>
  <si>
    <t>12.31.2023</t>
  </si>
  <si>
    <t>082</t>
  </si>
  <si>
    <t>083</t>
  </si>
  <si>
    <t>084</t>
  </si>
  <si>
    <t>RCI 12-001</t>
  </si>
  <si>
    <t>2023-12-23-13548</t>
  </si>
  <si>
    <t>2023-12-12155</t>
  </si>
  <si>
    <t>2023-12-23-13613</t>
  </si>
  <si>
    <t>2023-10-00020
2023-09-0017
2023-09-0019</t>
  </si>
  <si>
    <t>2023-12-23-13615</t>
  </si>
  <si>
    <t>MINDANAO GLASSWARE GENERAL MERCHANDISE INC.</t>
  </si>
  <si>
    <t>BIR</t>
  </si>
  <si>
    <t>Tax remittance for December 2023 (1601C)</t>
  </si>
  <si>
    <t>Tax remittance for December 2023 (1600)</t>
  </si>
  <si>
    <t>Tax remittance for December 2023 (1601-E)</t>
  </si>
  <si>
    <t>089</t>
  </si>
  <si>
    <t>090</t>
  </si>
  <si>
    <t>091</t>
  </si>
  <si>
    <t>092</t>
  </si>
  <si>
    <t>12.28.2023</t>
  </si>
  <si>
    <t>12.7.2023</t>
  </si>
  <si>
    <t>12.15.2023</t>
  </si>
  <si>
    <t>12.18.2023</t>
  </si>
  <si>
    <t>12.26.2023</t>
  </si>
  <si>
    <t>2023-12-23-13365</t>
  </si>
  <si>
    <t>2023-11-0038</t>
  </si>
  <si>
    <t>Payment for feeding bottle, etc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</si>
</sst>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m/d/yyyy;@"/>
    <numFmt numFmtId="165" formatCode="#,##0.00_ ;[Red]\-#,##0.00\ "/>
    <numFmt numFmtId="166" formatCode="[$-409]mmmm\ d\,\ yyyy;@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1"/>
      <name val="Arial Narrow"/>
      <family val="2"/>
    </font>
    <font>
      <b/>
      <sz val="1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6"/>
      <color theme="1"/>
      <name val="Arial Narrow"/>
      <family val="2"/>
    </font>
    <font>
      <b/>
      <sz val="16"/>
      <color theme="1"/>
      <name val="Arial Narrow"/>
      <family val="2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8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7" fillId="0" borderId="0"/>
    <xf numFmtId="166" fontId="7" fillId="0" borderId="0"/>
  </cellStyleXfs>
  <cellXfs count="183">
    <xf numFmtId="0" fontId="0" fillId="0" borderId="0" xfId="0"/>
    <xf numFmtId="0" fontId="0" fillId="0" borderId="3" xfId="0" applyFill="1" applyBorder="1" applyAlignment="1">
      <alignment horizontal="center" vertical="center"/>
    </xf>
    <xf numFmtId="0" fontId="5" fillId="0" borderId="0" xfId="0" applyFont="1"/>
    <xf numFmtId="0" fontId="3" fillId="0" borderId="0" xfId="0" applyFont="1"/>
    <xf numFmtId="0" fontId="8" fillId="0" borderId="0" xfId="2" applyFont="1" applyFill="1" applyAlignment="1">
      <alignment horizontal="center"/>
    </xf>
    <xf numFmtId="0" fontId="9" fillId="0" borderId="0" xfId="2" applyFont="1" applyFill="1" applyAlignment="1"/>
    <xf numFmtId="0" fontId="8" fillId="0" borderId="0" xfId="2" applyFont="1" applyFill="1" applyAlignment="1"/>
    <xf numFmtId="43" fontId="8" fillId="0" borderId="0" xfId="1" applyFont="1" applyFill="1" applyAlignment="1"/>
    <xf numFmtId="43" fontId="9" fillId="0" borderId="2" xfId="1" applyFont="1" applyFill="1" applyBorder="1"/>
    <xf numFmtId="43" fontId="8" fillId="0" borderId="0" xfId="1" applyFont="1" applyFill="1"/>
    <xf numFmtId="0" fontId="9" fillId="0" borderId="0" xfId="2" applyFont="1" applyFill="1" applyAlignment="1">
      <alignment horizontal="center"/>
    </xf>
    <xf numFmtId="0" fontId="8" fillId="4" borderId="0" xfId="2" applyFont="1" applyFill="1" applyAlignment="1"/>
    <xf numFmtId="0" fontId="10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0" xfId="2" applyFont="1" applyFill="1" applyBorder="1"/>
    <xf numFmtId="0" fontId="8" fillId="2" borderId="0" xfId="2" applyFont="1" applyFill="1" applyAlignment="1"/>
    <xf numFmtId="0" fontId="8" fillId="0" borderId="0" xfId="2" applyFont="1" applyFill="1" applyAlignment="1">
      <alignment horizontal="left" indent="1"/>
    </xf>
    <xf numFmtId="0" fontId="9" fillId="4" borderId="0" xfId="2" applyFont="1" applyFill="1" applyBorder="1"/>
    <xf numFmtId="0" fontId="8" fillId="4" borderId="0" xfId="2" applyFont="1" applyFill="1" applyBorder="1"/>
    <xf numFmtId="0" fontId="8" fillId="0" borderId="0" xfId="2" applyFont="1" applyFill="1" applyAlignment="1">
      <alignment horizontal="left"/>
    </xf>
    <xf numFmtId="43" fontId="9" fillId="0" borderId="0" xfId="1" applyFont="1" applyFill="1" applyBorder="1"/>
    <xf numFmtId="0" fontId="9" fillId="0" borderId="0" xfId="2" applyFont="1" applyFill="1" applyBorder="1"/>
    <xf numFmtId="0" fontId="9" fillId="5" borderId="0" xfId="2" applyFont="1" applyFill="1" applyAlignment="1">
      <alignment horizontal="center"/>
    </xf>
    <xf numFmtId="0" fontId="9" fillId="5" borderId="0" xfId="2" applyFont="1" applyFill="1" applyBorder="1"/>
    <xf numFmtId="0" fontId="9" fillId="5" borderId="0" xfId="2" applyFont="1" applyFill="1" applyAlignment="1"/>
    <xf numFmtId="0" fontId="11" fillId="0" borderId="0" xfId="0" applyFont="1" applyFill="1" applyAlignment="1">
      <alignment horizontal="center"/>
    </xf>
    <xf numFmtId="0" fontId="11" fillId="0" borderId="0" xfId="0" applyFont="1" applyFill="1"/>
    <xf numFmtId="43" fontId="11" fillId="0" borderId="0" xfId="1" applyFont="1" applyFill="1"/>
    <xf numFmtId="43" fontId="2" fillId="0" borderId="0" xfId="0" applyNumberFormat="1" applyFont="1"/>
    <xf numFmtId="0" fontId="2" fillId="7" borderId="1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vertical="center" wrapText="1"/>
    </xf>
    <xf numFmtId="43" fontId="0" fillId="0" borderId="1" xfId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3" fillId="8" borderId="0" xfId="0" applyFont="1" applyFill="1"/>
    <xf numFmtId="0" fontId="5" fillId="9" borderId="0" xfId="0" applyFont="1" applyFill="1"/>
    <xf numFmtId="43" fontId="2" fillId="0" borderId="1" xfId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43" fontId="0" fillId="0" borderId="0" xfId="1" applyFont="1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164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vertical="center" wrapText="1"/>
    </xf>
    <xf numFmtId="164" fontId="0" fillId="0" borderId="1" xfId="0" applyNumberFormat="1" applyFill="1" applyBorder="1" applyAlignment="1">
      <alignment horizontal="center" vertical="center" wrapText="1"/>
    </xf>
    <xf numFmtId="164" fontId="0" fillId="0" borderId="0" xfId="0" applyNumberFormat="1" applyFill="1" applyAlignment="1">
      <alignment horizontal="center" vertical="center" wrapText="1"/>
    </xf>
    <xf numFmtId="43" fontId="13" fillId="0" borderId="0" xfId="1" applyFont="1" applyFill="1" applyAlignment="1">
      <alignment horizontal="center" vertical="center"/>
    </xf>
    <xf numFmtId="43" fontId="14" fillId="0" borderId="0" xfId="1" applyFont="1" applyFill="1" applyAlignment="1">
      <alignment horizontal="left"/>
    </xf>
    <xf numFmtId="49" fontId="15" fillId="0" borderId="0" xfId="1" applyNumberFormat="1" applyFont="1" applyFill="1" applyAlignment="1">
      <alignment horizontal="center"/>
    </xf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14" fillId="0" borderId="0" xfId="0" applyFont="1" applyFill="1" applyAlignment="1">
      <alignment horizontal="left"/>
    </xf>
    <xf numFmtId="0" fontId="14" fillId="0" borderId="0" xfId="0" applyFont="1" applyFill="1" applyAlignment="1"/>
    <xf numFmtId="49" fontId="11" fillId="0" borderId="0" xfId="1" applyNumberFormat="1" applyFont="1" applyFill="1" applyAlignment="1">
      <alignment horizontal="center"/>
    </xf>
    <xf numFmtId="0" fontId="10" fillId="0" borderId="0" xfId="0" applyFont="1" applyFill="1" applyAlignment="1"/>
    <xf numFmtId="43" fontId="15" fillId="0" borderId="0" xfId="1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5" fillId="0" borderId="0" xfId="0" applyFont="1" applyFill="1" applyAlignment="1"/>
    <xf numFmtId="43" fontId="1" fillId="0" borderId="1" xfId="1" applyFont="1" applyFill="1" applyBorder="1" applyAlignment="1">
      <alignment horizontal="center" vertical="center"/>
    </xf>
    <xf numFmtId="43" fontId="0" fillId="0" borderId="1" xfId="1" applyFont="1" applyFill="1" applyBorder="1" applyAlignment="1">
      <alignment horizontal="center" vertical="center" wrapText="1"/>
    </xf>
    <xf numFmtId="0" fontId="0" fillId="10" borderId="1" xfId="0" applyFill="1" applyBorder="1" applyAlignment="1">
      <alignment horizontal="center" vertical="center"/>
    </xf>
    <xf numFmtId="43" fontId="0" fillId="0" borderId="0" xfId="1" applyFont="1" applyFill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/>
    </xf>
    <xf numFmtId="165" fontId="2" fillId="0" borderId="0" xfId="0" applyNumberFormat="1" applyFont="1"/>
    <xf numFmtId="0" fontId="2" fillId="10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43" fontId="5" fillId="0" borderId="0" xfId="1" applyFont="1" applyAlignment="1">
      <alignment horizontal="center" vertical="center"/>
    </xf>
    <xf numFmtId="43" fontId="6" fillId="0" borderId="0" xfId="1" applyFont="1" applyAlignment="1">
      <alignment horizontal="center" vertical="center"/>
    </xf>
    <xf numFmtId="0" fontId="5" fillId="9" borderId="0" xfId="0" applyFont="1" applyFill="1" applyAlignment="1">
      <alignment vertical="center" wrapText="1"/>
    </xf>
    <xf numFmtId="0" fontId="5" fillId="9" borderId="0" xfId="0" applyFont="1" applyFill="1" applyAlignment="1">
      <alignment horizontal="center" vertical="center"/>
    </xf>
    <xf numFmtId="0" fontId="5" fillId="8" borderId="0" xfId="0" applyFont="1" applyFill="1" applyAlignment="1">
      <alignment vertical="center" wrapText="1"/>
    </xf>
    <xf numFmtId="0" fontId="5" fillId="8" borderId="0" xfId="0" applyFont="1" applyFill="1" applyAlignment="1">
      <alignment horizontal="center" vertical="center"/>
    </xf>
    <xf numFmtId="0" fontId="5" fillId="6" borderId="0" xfId="0" applyFont="1" applyFill="1" applyAlignment="1">
      <alignment vertical="center" wrapText="1"/>
    </xf>
    <xf numFmtId="0" fontId="5" fillId="6" borderId="0" xfId="0" applyFont="1" applyFill="1" applyAlignment="1">
      <alignment horizontal="center" vertical="center"/>
    </xf>
    <xf numFmtId="43" fontId="16" fillId="0" borderId="6" xfId="1" applyFont="1" applyBorder="1" applyAlignment="1">
      <alignment horizontal="center" vertical="center"/>
    </xf>
    <xf numFmtId="0" fontId="5" fillId="11" borderId="0" xfId="0" applyFont="1" applyFill="1" applyAlignment="1">
      <alignment vertical="center" wrapText="1"/>
    </xf>
    <xf numFmtId="0" fontId="5" fillId="11" borderId="0" xfId="0" applyFont="1" applyFill="1" applyAlignment="1">
      <alignment horizontal="center" vertical="center"/>
    </xf>
    <xf numFmtId="0" fontId="3" fillId="12" borderId="0" xfId="0" applyFont="1" applyFill="1" applyAlignment="1">
      <alignment vertical="center" wrapText="1"/>
    </xf>
    <xf numFmtId="0" fontId="3" fillId="12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43" fontId="0" fillId="0" borderId="0" xfId="1" applyFont="1" applyFill="1" applyAlignment="1">
      <alignment vertical="center" wrapText="1"/>
    </xf>
    <xf numFmtId="165" fontId="2" fillId="0" borderId="0" xfId="1" applyNumberFormat="1" applyFont="1" applyAlignment="1">
      <alignment horizontal="center" vertical="center"/>
    </xf>
    <xf numFmtId="43" fontId="0" fillId="0" borderId="0" xfId="1" quotePrefix="1" applyFont="1" applyFill="1" applyAlignment="1">
      <alignment horizontal="center" vertical="center"/>
    </xf>
    <xf numFmtId="43" fontId="0" fillId="0" borderId="0" xfId="0" applyNumberFormat="1" applyFill="1" applyAlignment="1">
      <alignment vertical="center" wrapText="1"/>
    </xf>
    <xf numFmtId="0" fontId="14" fillId="0" borderId="0" xfId="0" applyFont="1" applyFill="1" applyAlignment="1">
      <alignment wrapText="1"/>
    </xf>
    <xf numFmtId="43" fontId="10" fillId="0" borderId="0" xfId="1" applyFont="1" applyFill="1" applyAlignment="1">
      <alignment horizontal="center" wrapText="1"/>
    </xf>
    <xf numFmtId="43" fontId="10" fillId="0" borderId="0" xfId="1" applyFont="1" applyFill="1" applyAlignment="1">
      <alignment horizontal="left" wrapText="1"/>
    </xf>
    <xf numFmtId="0" fontId="0" fillId="0" borderId="0" xfId="0" applyFill="1" applyAlignment="1">
      <alignment horizontal="left" vertical="center"/>
    </xf>
    <xf numFmtId="43" fontId="0" fillId="0" borderId="0" xfId="1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43" fontId="2" fillId="0" borderId="6" xfId="0" applyNumberFormat="1" applyFont="1" applyFill="1" applyBorder="1" applyAlignment="1">
      <alignment vertical="center"/>
    </xf>
    <xf numFmtId="43" fontId="0" fillId="0" borderId="0" xfId="0" applyNumberFormat="1"/>
    <xf numFmtId="43" fontId="2" fillId="0" borderId="0" xfId="1" applyFont="1" applyFill="1" applyAlignment="1">
      <alignment horizontal="center" vertical="center"/>
    </xf>
    <xf numFmtId="0" fontId="8" fillId="0" borderId="0" xfId="2" applyFont="1" applyFill="1" applyAlignment="1">
      <alignment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43" fontId="2" fillId="0" borderId="7" xfId="1" applyFont="1" applyFill="1" applyBorder="1" applyAlignment="1">
      <alignment horizontal="center" vertical="center"/>
    </xf>
    <xf numFmtId="43" fontId="0" fillId="0" borderId="0" xfId="1" applyFont="1" applyFill="1" applyAlignment="1">
      <alignment vertical="center"/>
    </xf>
    <xf numFmtId="0" fontId="12" fillId="0" borderId="1" xfId="0" applyFont="1" applyFill="1" applyBorder="1" applyAlignment="1">
      <alignment horizontal="center" vertical="center"/>
    </xf>
    <xf numFmtId="43" fontId="12" fillId="0" borderId="1" xfId="1" applyFont="1" applyFill="1" applyBorder="1" applyAlignment="1">
      <alignment horizontal="center" vertical="center"/>
    </xf>
    <xf numFmtId="43" fontId="2" fillId="0" borderId="0" xfId="1" applyFont="1" applyFill="1" applyAlignment="1">
      <alignment horizontal="center" vertical="center" wrapText="1"/>
    </xf>
    <xf numFmtId="43" fontId="2" fillId="0" borderId="0" xfId="1" applyFont="1" applyFill="1" applyAlignment="1">
      <alignment vertical="center"/>
    </xf>
    <xf numFmtId="0" fontId="0" fillId="0" borderId="0" xfId="0" quotePrefix="1" applyFill="1" applyAlignment="1">
      <alignment vertical="center"/>
    </xf>
    <xf numFmtId="43" fontId="1" fillId="0" borderId="0" xfId="1" applyFont="1" applyFill="1" applyAlignment="1">
      <alignment vertical="center"/>
    </xf>
    <xf numFmtId="0" fontId="0" fillId="0" borderId="0" xfId="0" applyFont="1" applyFill="1" applyAlignment="1">
      <alignment vertical="center"/>
    </xf>
    <xf numFmtId="43" fontId="0" fillId="0" borderId="0" xfId="0" applyNumberFormat="1" applyFill="1" applyAlignment="1">
      <alignment horizontal="center" vertical="center"/>
    </xf>
    <xf numFmtId="43" fontId="2" fillId="0" borderId="7" xfId="0" applyNumberFormat="1" applyFont="1" applyFill="1" applyBorder="1" applyAlignment="1">
      <alignment horizontal="center" vertical="center" wrapText="1"/>
    </xf>
    <xf numFmtId="43" fontId="2" fillId="0" borderId="7" xfId="1" applyFont="1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/>
    </xf>
    <xf numFmtId="43" fontId="12" fillId="0" borderId="1" xfId="1" applyFont="1" applyBorder="1" applyAlignment="1">
      <alignment horizontal="center" vertical="center"/>
    </xf>
    <xf numFmtId="43" fontId="12" fillId="0" borderId="1" xfId="1" applyFont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49" fontId="12" fillId="0" borderId="1" xfId="0" applyNumberFormat="1" applyFont="1" applyBorder="1" applyAlignment="1">
      <alignment horizontal="left" vertical="center" wrapText="1"/>
    </xf>
    <xf numFmtId="14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43" fontId="17" fillId="0" borderId="1" xfId="1" applyFont="1" applyFill="1" applyBorder="1" applyAlignment="1">
      <alignment vertical="center" wrapText="1"/>
    </xf>
    <xf numFmtId="43" fontId="12" fillId="0" borderId="1" xfId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/>
    </xf>
    <xf numFmtId="43" fontId="12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43" fontId="12" fillId="0" borderId="0" xfId="1" applyFont="1" applyFill="1" applyAlignment="1">
      <alignment horizontal="center" vertical="center"/>
    </xf>
    <xf numFmtId="14" fontId="12" fillId="0" borderId="1" xfId="0" applyNumberFormat="1" applyFont="1" applyBorder="1" applyAlignment="1">
      <alignment horizontal="center" vertical="center" wrapText="1"/>
    </xf>
    <xf numFmtId="43" fontId="3" fillId="0" borderId="0" xfId="1" applyFont="1"/>
    <xf numFmtId="43" fontId="5" fillId="0" borderId="0" xfId="1" applyFont="1"/>
    <xf numFmtId="43" fontId="12" fillId="0" borderId="1" xfId="1" quotePrefix="1" applyFont="1" applyFill="1" applyBorder="1" applyAlignment="1">
      <alignment horizontal="center" vertical="center" wrapText="1"/>
    </xf>
    <xf numFmtId="43" fontId="1" fillId="0" borderId="1" xfId="1" applyFont="1" applyFill="1" applyBorder="1" applyAlignment="1">
      <alignment vertical="center" wrapText="1"/>
    </xf>
    <xf numFmtId="164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43" fontId="1" fillId="0" borderId="1" xfId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/>
    </xf>
    <xf numFmtId="43" fontId="1" fillId="0" borderId="1" xfId="1" applyFont="1" applyFill="1" applyBorder="1" applyAlignment="1">
      <alignment horizontal="left" vertical="center" wrapText="1"/>
    </xf>
    <xf numFmtId="43" fontId="12" fillId="0" borderId="1" xfId="1" applyFont="1" applyFill="1" applyBorder="1" applyAlignment="1">
      <alignment horizontal="center" vertical="center" wrapText="1"/>
    </xf>
    <xf numFmtId="0" fontId="19" fillId="0" borderId="0" xfId="0" applyFont="1"/>
    <xf numFmtId="0" fontId="12" fillId="0" borderId="1" xfId="0" applyFont="1" applyBorder="1" applyAlignment="1">
      <alignment vertical="center"/>
    </xf>
    <xf numFmtId="14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14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/>
    </xf>
    <xf numFmtId="49" fontId="12" fillId="0" borderId="1" xfId="0" applyNumberFormat="1" applyFont="1" applyFill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left" vertical="center"/>
    </xf>
    <xf numFmtId="43" fontId="17" fillId="0" borderId="1" xfId="1" applyFont="1" applyFill="1" applyBorder="1" applyAlignment="1">
      <alignment horizontal="center" vertical="center" wrapText="1"/>
    </xf>
    <xf numFmtId="43" fontId="16" fillId="0" borderId="0" xfId="1" applyFont="1" applyAlignment="1">
      <alignment horizontal="center" vertical="center"/>
    </xf>
    <xf numFmtId="43" fontId="17" fillId="0" borderId="1" xfId="1" applyFont="1" applyFill="1" applyBorder="1" applyAlignment="1">
      <alignment horizontal="center" vertical="center"/>
    </xf>
    <xf numFmtId="43" fontId="17" fillId="0" borderId="1" xfId="1" applyFont="1" applyBorder="1" applyAlignment="1">
      <alignment horizontal="center" vertical="center"/>
    </xf>
    <xf numFmtId="0" fontId="18" fillId="0" borderId="2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164" fontId="2" fillId="3" borderId="4" xfId="0" applyNumberFormat="1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horizontal="center" vertical="center" wrapText="1"/>
    </xf>
    <xf numFmtId="164" fontId="2" fillId="3" borderId="5" xfId="0" applyNumberFormat="1" applyFont="1" applyFill="1" applyBorder="1" applyAlignment="1">
      <alignment horizontal="center" vertical="center" wrapText="1"/>
    </xf>
    <xf numFmtId="43" fontId="2" fillId="3" borderId="4" xfId="1" applyFont="1" applyFill="1" applyBorder="1" applyAlignment="1">
      <alignment horizontal="center" vertical="center" wrapText="1"/>
    </xf>
    <xf numFmtId="43" fontId="2" fillId="3" borderId="3" xfId="1" applyFont="1" applyFill="1" applyBorder="1" applyAlignment="1">
      <alignment horizontal="center" vertical="center" wrapText="1"/>
    </xf>
    <xf numFmtId="43" fontId="2" fillId="3" borderId="5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/>
    </xf>
    <xf numFmtId="43" fontId="3" fillId="0" borderId="0" xfId="1" applyFont="1" applyAlignment="1">
      <alignment horizontal="center" vertical="center" wrapText="1"/>
    </xf>
  </cellXfs>
  <cellStyles count="4">
    <cellStyle name="Comma" xfId="1" builtinId="3"/>
    <cellStyle name="Normal" xfId="0" builtinId="0"/>
    <cellStyle name="Normal 11_1. FUND 101 Financial Reports 2011" xfId="3"/>
    <cellStyle name="Normal 2" xfId="2"/>
  </cellStyles>
  <dxfs count="0"/>
  <tableStyles count="0" defaultTableStyle="TableStyleMedium2" defaultPivotStyle="PivotStyleLight16"/>
  <colors>
    <mruColors>
      <color rgb="FFFF33CC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112059</xdr:colOff>
      <xdr:row>278</xdr:row>
      <xdr:rowOff>145676</xdr:rowOff>
    </xdr:from>
    <xdr:to>
      <xdr:col>9</xdr:col>
      <xdr:colOff>416718</xdr:colOff>
      <xdr:row>281</xdr:row>
      <xdr:rowOff>193636</xdr:rowOff>
    </xdr:to>
    <xdr:pic>
      <xdr:nvPicPr>
        <xdr:cNvPr id="2" name="Picture 1" descr="C:\Users\tere\Pictures\2020-04-08\001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560" t="75877" r="44768" b="16791"/>
        <a:stretch/>
      </xdr:blipFill>
      <xdr:spPr bwMode="auto">
        <a:xfrm>
          <a:off x="5726206" y="1528123764"/>
          <a:ext cx="2252382" cy="731519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B284"/>
  <sheetViews>
    <sheetView tabSelected="1" zoomScaleNormal="100" workbookViewId="0">
      <pane xSplit="9" ySplit="23" topLeftCell="J275" activePane="bottomRight" state="frozen"/>
      <selection pane="topRight" activeCell="J1" sqref="J1"/>
      <selection pane="bottomLeft" activeCell="A7" sqref="A7"/>
      <selection pane="bottomRight" activeCell="M277" sqref="M277"/>
    </sheetView>
  </sheetViews>
  <sheetFormatPr defaultColWidth="8.85546875" defaultRowHeight="15" x14ac:dyDescent="0.25"/>
  <cols>
    <col min="1" max="1" width="15.7109375" style="43" customWidth="1"/>
    <col min="2" max="2" width="12.7109375" style="66" customWidth="1"/>
    <col min="3" max="3" width="11.7109375" style="45" customWidth="1"/>
    <col min="4" max="4" width="11.140625" style="43" customWidth="1"/>
    <col min="5" max="5" width="8.7109375" style="43" customWidth="1"/>
    <col min="6" max="6" width="12.28515625" style="46" customWidth="1"/>
    <col min="7" max="7" width="18.5703125" style="43" customWidth="1"/>
    <col min="8" max="8" width="12.140625" style="43" customWidth="1"/>
    <col min="9" max="9" width="17" style="45" customWidth="1"/>
    <col min="10" max="10" width="15.7109375" style="50" customWidth="1"/>
    <col min="11" max="11" width="14.85546875" style="43" customWidth="1"/>
    <col min="12" max="12" width="8.85546875" style="38" customWidth="1"/>
    <col min="13" max="13" width="32.85546875" style="47" customWidth="1"/>
    <col min="14" max="14" width="6.42578125" style="47" customWidth="1"/>
    <col min="15" max="15" width="15.42578125" style="43" customWidth="1"/>
    <col min="16" max="16" width="6.28515625" style="43" hidden="1" customWidth="1"/>
    <col min="17" max="17" width="27.7109375" style="48" customWidth="1"/>
    <col min="18" max="18" width="18.28515625" style="44" customWidth="1"/>
    <col min="19" max="19" width="15.7109375" style="44" bestFit="1" customWidth="1"/>
    <col min="20" max="20" width="18.28515625" style="44" customWidth="1"/>
    <col min="21" max="21" width="15.7109375" style="44" bestFit="1" customWidth="1"/>
    <col min="22" max="22" width="18.85546875" style="44" customWidth="1"/>
    <col min="23" max="25" width="13.42578125" style="44" customWidth="1"/>
    <col min="26" max="26" width="15.7109375" style="44" bestFit="1" customWidth="1"/>
    <col min="27" max="27" width="16.85546875" style="44" customWidth="1"/>
    <col min="28" max="29" width="19" style="44" bestFit="1" customWidth="1"/>
    <col min="30" max="30" width="15.7109375" style="44" bestFit="1" customWidth="1"/>
    <col min="31" max="31" width="19.5703125" style="44" customWidth="1"/>
    <col min="32" max="32" width="19" style="44" bestFit="1" customWidth="1"/>
    <col min="33" max="35" width="25.42578125" style="44" customWidth="1"/>
    <col min="36" max="36" width="19" style="44" customWidth="1"/>
    <col min="37" max="37" width="18.42578125" style="44" bestFit="1" customWidth="1"/>
    <col min="38" max="38" width="16.7109375" style="44" bestFit="1" customWidth="1"/>
    <col min="39" max="39" width="16.7109375" style="44" customWidth="1"/>
    <col min="40" max="40" width="13.7109375" style="44" customWidth="1"/>
    <col min="41" max="41" width="18.28515625" style="44" customWidth="1"/>
    <col min="42" max="42" width="17.7109375" style="44" bestFit="1" customWidth="1"/>
    <col min="43" max="43" width="16.5703125" style="44" bestFit="1" customWidth="1"/>
    <col min="44" max="44" width="16.5703125" style="44" customWidth="1"/>
    <col min="45" max="45" width="19" style="44" bestFit="1" customWidth="1"/>
    <col min="46" max="46" width="19" style="44" customWidth="1"/>
    <col min="47" max="48" width="19" style="44" bestFit="1" customWidth="1"/>
    <col min="49" max="49" width="21.140625" style="44" bestFit="1" customWidth="1"/>
    <col min="50" max="50" width="27.7109375" style="44" bestFit="1" customWidth="1"/>
    <col min="51" max="52" width="27.7109375" style="44" customWidth="1"/>
    <col min="53" max="53" width="20.42578125" style="44" bestFit="1" customWidth="1"/>
    <col min="54" max="54" width="14.5703125" style="44" customWidth="1"/>
    <col min="55" max="55" width="19" style="44" bestFit="1" customWidth="1"/>
    <col min="56" max="56" width="16.28515625" style="44" customWidth="1"/>
    <col min="57" max="57" width="13.7109375" style="44" customWidth="1"/>
    <col min="58" max="58" width="17.7109375" style="44" customWidth="1"/>
    <col min="59" max="59" width="15.28515625" style="44" customWidth="1"/>
    <col min="60" max="60" width="20.42578125" style="44" bestFit="1" customWidth="1"/>
    <col min="61" max="61" width="15.85546875" style="44" bestFit="1" customWidth="1"/>
    <col min="62" max="62" width="24.140625" style="44" customWidth="1"/>
    <col min="63" max="63" width="16.85546875" style="44" customWidth="1"/>
    <col min="64" max="66" width="19" style="44" bestFit="1" customWidth="1"/>
    <col min="67" max="67" width="22.28515625" style="44" bestFit="1" customWidth="1"/>
    <col min="68" max="68" width="18.42578125" style="44" bestFit="1" customWidth="1"/>
    <col min="69" max="69" width="18.42578125" style="44" customWidth="1"/>
    <col min="70" max="70" width="18.5703125" style="44" bestFit="1" customWidth="1"/>
    <col min="71" max="71" width="17.7109375" style="44" bestFit="1" customWidth="1"/>
    <col min="72" max="72" width="19" style="44" bestFit="1" customWidth="1"/>
    <col min="73" max="74" width="15.7109375" style="44" bestFit="1" customWidth="1"/>
    <col min="75" max="75" width="19" style="44" bestFit="1" customWidth="1"/>
    <col min="76" max="76" width="16.42578125" style="44" customWidth="1"/>
    <col min="77" max="77" width="17.5703125" style="44" bestFit="1" customWidth="1"/>
    <col min="78" max="78" width="24.28515625" style="44" bestFit="1" customWidth="1"/>
    <col min="79" max="79" width="16.7109375" style="44" customWidth="1"/>
    <col min="80" max="80" width="19.140625" style="44" customWidth="1"/>
    <col min="81" max="81" width="15.42578125" style="44" customWidth="1"/>
    <col min="82" max="82" width="19" style="44" bestFit="1" customWidth="1"/>
    <col min="83" max="83" width="20.140625" style="44" customWidth="1"/>
    <col min="84" max="84" width="23.5703125" style="44" bestFit="1" customWidth="1"/>
    <col min="85" max="85" width="16.7109375" style="44" bestFit="1" customWidth="1"/>
    <col min="86" max="86" width="15.5703125" style="44" customWidth="1"/>
    <col min="87" max="87" width="19" style="44" bestFit="1" customWidth="1"/>
    <col min="88" max="88" width="17.42578125" style="44" customWidth="1"/>
    <col min="89" max="89" width="19.7109375" style="44" customWidth="1"/>
    <col min="90" max="90" width="15.7109375" style="44" customWidth="1"/>
    <col min="91" max="91" width="19" style="44" bestFit="1" customWidth="1"/>
    <col min="92" max="92" width="16.7109375" style="44" customWidth="1"/>
    <col min="93" max="93" width="19.85546875" style="44" bestFit="1" customWidth="1"/>
    <col min="94" max="94" width="17.7109375" style="44" customWidth="1"/>
    <col min="95" max="95" width="19" style="44" bestFit="1" customWidth="1"/>
    <col min="96" max="96" width="23.5703125" style="44" bestFit="1" customWidth="1"/>
    <col min="97" max="97" width="19" style="44" bestFit="1" customWidth="1"/>
    <col min="98" max="98" width="23.5703125" style="44" bestFit="1" customWidth="1"/>
    <col min="99" max="99" width="19" style="44" bestFit="1" customWidth="1"/>
    <col min="100" max="100" width="27.28515625" style="44" bestFit="1" customWidth="1"/>
    <col min="101" max="101" width="19" style="44" bestFit="1" customWidth="1"/>
    <col min="102" max="102" width="17.140625" style="44" customWidth="1"/>
    <col min="103" max="103" width="19" style="44" bestFit="1" customWidth="1"/>
    <col min="104" max="104" width="19.28515625" style="44" customWidth="1"/>
    <col min="105" max="105" width="19" style="44" bestFit="1" customWidth="1"/>
    <col min="106" max="106" width="16.7109375" style="44" customWidth="1"/>
    <col min="107" max="107" width="19" style="44" bestFit="1" customWidth="1"/>
    <col min="108" max="108" width="18.85546875" style="44" bestFit="1" customWidth="1"/>
    <col min="109" max="109" width="22.28515625" style="44" customWidth="1"/>
    <col min="110" max="111" width="19" style="44" bestFit="1" customWidth="1"/>
    <col min="112" max="112" width="17.85546875" style="44" bestFit="1" customWidth="1"/>
    <col min="113" max="113" width="18.42578125" style="44" bestFit="1" customWidth="1"/>
    <col min="114" max="114" width="19" style="44" bestFit="1" customWidth="1"/>
    <col min="115" max="115" width="24" style="44" customWidth="1"/>
    <col min="116" max="116" width="18.28515625" style="44" customWidth="1"/>
    <col min="117" max="118" width="19.7109375" style="44" customWidth="1"/>
    <col min="119" max="120" width="19" style="44" bestFit="1" customWidth="1"/>
    <col min="121" max="121" width="18.5703125" style="44" customWidth="1"/>
    <col min="122" max="122" width="19" style="44" bestFit="1" customWidth="1"/>
    <col min="123" max="127" width="13.7109375" style="44" customWidth="1"/>
    <col min="128" max="130" width="19" style="44" bestFit="1" customWidth="1"/>
    <col min="131" max="131" width="13.5703125" style="44" customWidth="1"/>
    <col min="132" max="137" width="19" style="44" bestFit="1" customWidth="1"/>
    <col min="138" max="138" width="18.28515625" style="44" customWidth="1"/>
    <col min="139" max="139" width="13.42578125" style="44" customWidth="1"/>
    <col min="140" max="140" width="19" style="44" bestFit="1" customWidth="1"/>
    <col min="141" max="141" width="12.85546875" style="44" customWidth="1"/>
    <col min="142" max="142" width="15" style="44" customWidth="1"/>
    <col min="143" max="143" width="17" style="44" bestFit="1" customWidth="1"/>
    <col min="144" max="145" width="19" style="44" bestFit="1" customWidth="1"/>
    <col min="146" max="146" width="18.85546875" style="44" customWidth="1"/>
    <col min="147" max="147" width="19.28515625" style="44" bestFit="1" customWidth="1"/>
    <col min="148" max="148" width="19" style="44" bestFit="1" customWidth="1"/>
    <col min="149" max="149" width="19.85546875" style="44" bestFit="1" customWidth="1"/>
    <col min="150" max="150" width="19.7109375" style="44" bestFit="1" customWidth="1"/>
    <col min="151" max="151" width="19.7109375" style="44" customWidth="1"/>
    <col min="152" max="152" width="18.85546875" style="44" bestFit="1" customWidth="1"/>
    <col min="153" max="153" width="17.7109375" style="44" bestFit="1" customWidth="1"/>
    <col min="154" max="154" width="22.85546875" style="44" bestFit="1" customWidth="1"/>
    <col min="155" max="155" width="19" style="44" bestFit="1" customWidth="1"/>
    <col min="156" max="156" width="14.5703125" style="44" customWidth="1"/>
    <col min="157" max="157" width="13.7109375" style="44" bestFit="1" customWidth="1"/>
    <col min="158" max="158" width="18.28515625" style="44" bestFit="1" customWidth="1"/>
    <col min="159" max="159" width="26" style="44" bestFit="1" customWidth="1"/>
    <col min="160" max="160" width="19" style="44" bestFit="1" customWidth="1"/>
    <col min="161" max="161" width="17.28515625" style="44" customWidth="1"/>
    <col min="162" max="166" width="19" style="44" bestFit="1" customWidth="1"/>
    <col min="167" max="167" width="17.85546875" style="44" bestFit="1" customWidth="1"/>
    <col min="168" max="168" width="25.7109375" style="44" bestFit="1" customWidth="1"/>
    <col min="169" max="169" width="18" style="44" bestFit="1" customWidth="1"/>
    <col min="170" max="170" width="19" style="44" bestFit="1" customWidth="1"/>
    <col min="171" max="171" width="13.28515625" style="44" customWidth="1"/>
    <col min="172" max="172" width="16.5703125" style="44" customWidth="1"/>
    <col min="173" max="173" width="19" style="44" bestFit="1" customWidth="1"/>
    <col min="174" max="174" width="13.42578125" style="44" customWidth="1"/>
    <col min="175" max="175" width="18.85546875" style="44" bestFit="1" customWidth="1"/>
    <col min="176" max="176" width="23" style="44" bestFit="1" customWidth="1"/>
    <col min="177" max="177" width="23" style="44" customWidth="1"/>
    <col min="178" max="178" width="14.42578125" style="44" customWidth="1"/>
    <col min="179" max="179" width="15.28515625" style="44" customWidth="1"/>
    <col min="180" max="180" width="14.28515625" style="44" customWidth="1"/>
    <col min="181" max="181" width="19" style="44" bestFit="1" customWidth="1"/>
    <col min="182" max="182" width="13.85546875" style="44" customWidth="1"/>
    <col min="183" max="183" width="16.5703125" style="44" bestFit="1" customWidth="1"/>
    <col min="184" max="184" width="19" style="44" bestFit="1" customWidth="1"/>
    <col min="185" max="185" width="13.5703125" style="44" customWidth="1"/>
    <col min="186" max="186" width="19" style="44" bestFit="1" customWidth="1"/>
    <col min="187" max="187" width="22.7109375" style="44" bestFit="1" customWidth="1"/>
    <col min="188" max="188" width="25.7109375" style="44" bestFit="1" customWidth="1"/>
    <col min="189" max="189" width="17" style="44" bestFit="1" customWidth="1"/>
    <col min="190" max="190" width="16.7109375" style="44" bestFit="1" customWidth="1"/>
    <col min="191" max="191" width="17.7109375" style="44" bestFit="1" customWidth="1"/>
    <col min="192" max="192" width="16.28515625" style="44" customWidth="1"/>
    <col min="193" max="193" width="19" style="44" bestFit="1" customWidth="1"/>
    <col min="194" max="194" width="14.140625" style="44" customWidth="1"/>
    <col min="195" max="195" width="13.7109375" style="44" customWidth="1"/>
    <col min="196" max="196" width="19" style="44" bestFit="1" customWidth="1"/>
    <col min="197" max="197" width="18.7109375" style="44" bestFit="1" customWidth="1"/>
    <col min="198" max="198" width="19" style="44" bestFit="1" customWidth="1"/>
    <col min="199" max="199" width="17.28515625" style="44" bestFit="1" customWidth="1"/>
    <col min="200" max="200" width="26.28515625" style="44" bestFit="1" customWidth="1"/>
    <col min="201" max="202" width="19" style="44" bestFit="1" customWidth="1"/>
    <col min="203" max="203" width="21.28515625" style="44" bestFit="1" customWidth="1"/>
    <col min="204" max="204" width="19" style="44" bestFit="1" customWidth="1"/>
    <col min="205" max="205" width="18.7109375" style="44" bestFit="1" customWidth="1"/>
    <col min="206" max="208" width="19" style="44" bestFit="1" customWidth="1"/>
    <col min="209" max="209" width="20.28515625" style="44" customWidth="1"/>
    <col min="210" max="210" width="19.85546875" style="44" customWidth="1"/>
    <col min="211" max="211" width="20.28515625" style="44" customWidth="1"/>
    <col min="212" max="212" width="36.7109375" style="44" bestFit="1" customWidth="1"/>
    <col min="213" max="213" width="19.7109375" style="44" bestFit="1" customWidth="1"/>
    <col min="214" max="219" width="19" style="44" bestFit="1" customWidth="1"/>
    <col min="220" max="220" width="26.7109375" style="44" bestFit="1" customWidth="1"/>
    <col min="221" max="221" width="23.7109375" style="44" bestFit="1" customWidth="1"/>
    <col min="222" max="222" width="17.5703125" style="44" bestFit="1" customWidth="1"/>
    <col min="223" max="224" width="19" style="44" bestFit="1" customWidth="1"/>
    <col min="225" max="226" width="20.42578125" style="44" bestFit="1" customWidth="1"/>
    <col min="227" max="227" width="25.5703125" style="44" bestFit="1" customWidth="1"/>
    <col min="228" max="228" width="15" style="44" bestFit="1" customWidth="1"/>
    <col min="229" max="230" width="15.7109375" style="44" bestFit="1" customWidth="1"/>
    <col min="231" max="231" width="21.140625" style="44" customWidth="1"/>
    <col min="232" max="232" width="35.28515625" style="44" bestFit="1" customWidth="1"/>
    <col min="233" max="233" width="32.7109375" style="44" bestFit="1" customWidth="1"/>
    <col min="234" max="234" width="39.140625" style="44" bestFit="1" customWidth="1"/>
    <col min="235" max="236" width="16.5703125" style="44" bestFit="1" customWidth="1"/>
    <col min="237" max="237" width="18.28515625" style="44" customWidth="1"/>
    <col min="238" max="238" width="36.85546875" style="44" bestFit="1" customWidth="1"/>
    <col min="239" max="239" width="34.42578125" style="44" bestFit="1" customWidth="1"/>
    <col min="240" max="241" width="33.42578125" style="44" bestFit="1" customWidth="1"/>
    <col min="242" max="242" width="21.140625" style="44" customWidth="1"/>
    <col min="243" max="243" width="24" style="44" customWidth="1"/>
    <col min="244" max="244" width="22.5703125" style="44" customWidth="1"/>
    <col min="245" max="245" width="22.7109375" style="44" bestFit="1" customWidth="1"/>
    <col min="246" max="246" width="14.85546875" style="44" bestFit="1" customWidth="1"/>
    <col min="247" max="247" width="13.28515625" style="44" bestFit="1" customWidth="1"/>
    <col min="248" max="250" width="19" style="44" bestFit="1" customWidth="1"/>
    <col min="251" max="251" width="19" style="44" customWidth="1"/>
    <col min="252" max="252" width="19" style="44" bestFit="1" customWidth="1"/>
    <col min="253" max="253" width="7" style="38" customWidth="1"/>
    <col min="254" max="254" width="18.85546875" style="38" customWidth="1"/>
    <col min="255" max="255" width="19.42578125" style="38" customWidth="1"/>
    <col min="256" max="260" width="8.85546875" style="38"/>
    <col min="261" max="261" width="13.7109375" style="38" bestFit="1" customWidth="1"/>
    <col min="262" max="262" width="14.28515625" style="109" customWidth="1"/>
    <col min="263" max="16384" width="8.85546875" style="38"/>
  </cols>
  <sheetData>
    <row r="1" spans="1:262" x14ac:dyDescent="0.25">
      <c r="A1" s="125" t="s">
        <v>371</v>
      </c>
    </row>
    <row r="2" spans="1:262" x14ac:dyDescent="0.25">
      <c r="A2" s="125" t="s">
        <v>385</v>
      </c>
    </row>
    <row r="3" spans="1:262" x14ac:dyDescent="0.25">
      <c r="A3" s="125" t="s">
        <v>372</v>
      </c>
      <c r="B3" s="112"/>
      <c r="C3" s="99"/>
      <c r="D3" s="126"/>
    </row>
    <row r="4" spans="1:262" x14ac:dyDescent="0.25">
      <c r="A4" s="125" t="s">
        <v>373</v>
      </c>
      <c r="B4" s="112"/>
      <c r="C4" s="99"/>
      <c r="D4" s="126"/>
    </row>
    <row r="5" spans="1:262" x14ac:dyDescent="0.25">
      <c r="A5" s="125" t="s">
        <v>374</v>
      </c>
      <c r="B5" s="112"/>
      <c r="C5" s="99"/>
      <c r="D5" s="126"/>
    </row>
    <row r="6" spans="1:262" x14ac:dyDescent="0.25">
      <c r="A6" s="125" t="s">
        <v>375</v>
      </c>
      <c r="B6" s="112"/>
      <c r="C6" s="99"/>
      <c r="D6" s="126"/>
    </row>
    <row r="7" spans="1:262" x14ac:dyDescent="0.25">
      <c r="A7" s="125"/>
      <c r="B7" s="112"/>
      <c r="C7" s="99"/>
      <c r="D7" s="126"/>
    </row>
    <row r="8" spans="1:262" s="99" customFormat="1" ht="42.6" customHeight="1" x14ac:dyDescent="0.25">
      <c r="A8" s="164" t="s">
        <v>0</v>
      </c>
      <c r="B8" s="176" t="s">
        <v>1</v>
      </c>
      <c r="C8" s="164" t="s">
        <v>2</v>
      </c>
      <c r="D8" s="164" t="s">
        <v>3</v>
      </c>
      <c r="E8" s="164" t="s">
        <v>4</v>
      </c>
      <c r="F8" s="173" t="s">
        <v>5</v>
      </c>
      <c r="G8" s="164" t="s">
        <v>6</v>
      </c>
      <c r="H8" s="164" t="s">
        <v>7</v>
      </c>
      <c r="I8" s="164" t="s">
        <v>8</v>
      </c>
      <c r="J8" s="173" t="s">
        <v>10</v>
      </c>
      <c r="K8" s="170" t="s">
        <v>9</v>
      </c>
      <c r="L8" s="164" t="s">
        <v>11</v>
      </c>
      <c r="M8" s="164" t="s">
        <v>12</v>
      </c>
      <c r="N8" s="164" t="s">
        <v>358</v>
      </c>
      <c r="O8" s="164" t="s">
        <v>13</v>
      </c>
      <c r="P8" s="167" t="s">
        <v>14</v>
      </c>
      <c r="Q8" s="164" t="s">
        <v>15</v>
      </c>
      <c r="R8" s="69" t="s">
        <v>240</v>
      </c>
      <c r="S8" s="69" t="s">
        <v>16</v>
      </c>
      <c r="T8" s="69" t="s">
        <v>296</v>
      </c>
      <c r="U8" s="69" t="s">
        <v>17</v>
      </c>
      <c r="V8" s="69" t="s">
        <v>304</v>
      </c>
      <c r="W8" s="69" t="s">
        <v>305</v>
      </c>
      <c r="X8" s="69" t="s">
        <v>306</v>
      </c>
      <c r="Y8" s="69" t="s">
        <v>307</v>
      </c>
      <c r="Z8" s="69" t="s">
        <v>18</v>
      </c>
      <c r="AA8" s="69" t="s">
        <v>301</v>
      </c>
      <c r="AB8" s="69" t="s">
        <v>302</v>
      </c>
      <c r="AC8" s="69" t="s">
        <v>303</v>
      </c>
      <c r="AD8" s="69" t="s">
        <v>19</v>
      </c>
      <c r="AE8" s="69" t="s">
        <v>20</v>
      </c>
      <c r="AF8" s="69" t="s">
        <v>21</v>
      </c>
      <c r="AG8" s="69" t="s">
        <v>22</v>
      </c>
      <c r="AH8" s="69" t="s">
        <v>54</v>
      </c>
      <c r="AI8" s="69" t="s">
        <v>318</v>
      </c>
      <c r="AJ8" s="69" t="s">
        <v>23</v>
      </c>
      <c r="AK8" s="69" t="s">
        <v>24</v>
      </c>
      <c r="AL8" s="69" t="s">
        <v>25</v>
      </c>
      <c r="AM8" s="69" t="s">
        <v>93</v>
      </c>
      <c r="AN8" s="69" t="s">
        <v>26</v>
      </c>
      <c r="AO8" s="69" t="s">
        <v>27</v>
      </c>
      <c r="AP8" s="69" t="s">
        <v>28</v>
      </c>
      <c r="AQ8" s="69" t="s">
        <v>29</v>
      </c>
      <c r="AR8" s="69" t="s">
        <v>43</v>
      </c>
      <c r="AS8" s="69" t="s">
        <v>30</v>
      </c>
      <c r="AT8" s="69" t="s">
        <v>360</v>
      </c>
      <c r="AU8" s="69" t="s">
        <v>31</v>
      </c>
      <c r="AV8" s="29" t="s">
        <v>32</v>
      </c>
      <c r="AW8" s="29" t="s">
        <v>33</v>
      </c>
      <c r="AX8" s="29" t="s">
        <v>34</v>
      </c>
      <c r="AY8" s="29" t="s">
        <v>360</v>
      </c>
      <c r="AZ8" s="29" t="s">
        <v>369</v>
      </c>
      <c r="BA8" s="29" t="s">
        <v>35</v>
      </c>
      <c r="BB8" s="29" t="s">
        <v>36</v>
      </c>
      <c r="BC8" s="29" t="s">
        <v>37</v>
      </c>
      <c r="BD8" s="29" t="s">
        <v>38</v>
      </c>
      <c r="BE8" s="29" t="s">
        <v>39</v>
      </c>
      <c r="BF8" s="29" t="s">
        <v>40</v>
      </c>
      <c r="BG8" s="29" t="s">
        <v>41</v>
      </c>
      <c r="BH8" s="29" t="s">
        <v>42</v>
      </c>
      <c r="BI8" s="29" t="s">
        <v>43</v>
      </c>
      <c r="BJ8" s="29" t="s">
        <v>44</v>
      </c>
      <c r="BK8" s="29" t="s">
        <v>45</v>
      </c>
      <c r="BL8" s="29" t="s">
        <v>46</v>
      </c>
      <c r="BM8" s="29" t="s">
        <v>47</v>
      </c>
      <c r="BN8" s="29" t="s">
        <v>48</v>
      </c>
      <c r="BO8" s="29" t="s">
        <v>316</v>
      </c>
      <c r="BP8" s="29" t="s">
        <v>49</v>
      </c>
      <c r="BQ8" s="29" t="s">
        <v>355</v>
      </c>
      <c r="BR8" s="29" t="s">
        <v>50</v>
      </c>
      <c r="BS8" s="29" t="s">
        <v>51</v>
      </c>
      <c r="BT8" s="29" t="s">
        <v>52</v>
      </c>
      <c r="BU8" s="29" t="s">
        <v>53</v>
      </c>
      <c r="BV8" s="29" t="s">
        <v>54</v>
      </c>
      <c r="BW8" s="29" t="s">
        <v>55</v>
      </c>
      <c r="BX8" s="29" t="s">
        <v>56</v>
      </c>
      <c r="BY8" s="29" t="s">
        <v>57</v>
      </c>
      <c r="BZ8" s="29" t="s">
        <v>58</v>
      </c>
      <c r="CA8" s="29" t="s">
        <v>59</v>
      </c>
      <c r="CB8" s="29" t="s">
        <v>60</v>
      </c>
      <c r="CC8" s="29" t="s">
        <v>61</v>
      </c>
      <c r="CD8" s="29" t="s">
        <v>62</v>
      </c>
      <c r="CE8" s="29" t="s">
        <v>63</v>
      </c>
      <c r="CF8" s="29" t="s">
        <v>64</v>
      </c>
      <c r="CG8" s="29" t="s">
        <v>65</v>
      </c>
      <c r="CH8" s="29" t="s">
        <v>66</v>
      </c>
      <c r="CI8" s="29" t="s">
        <v>67</v>
      </c>
      <c r="CJ8" s="29" t="s">
        <v>68</v>
      </c>
      <c r="CK8" s="29" t="s">
        <v>69</v>
      </c>
      <c r="CL8" s="29" t="s">
        <v>70</v>
      </c>
      <c r="CM8" s="29" t="s">
        <v>71</v>
      </c>
      <c r="CN8" s="29" t="s">
        <v>72</v>
      </c>
      <c r="CO8" s="29" t="s">
        <v>73</v>
      </c>
      <c r="CP8" s="29" t="s">
        <v>74</v>
      </c>
      <c r="CQ8" s="29" t="s">
        <v>75</v>
      </c>
      <c r="CR8" s="29" t="s">
        <v>76</v>
      </c>
      <c r="CS8" s="29" t="s">
        <v>77</v>
      </c>
      <c r="CT8" s="29" t="s">
        <v>78</v>
      </c>
      <c r="CU8" s="29" t="s">
        <v>226</v>
      </c>
      <c r="CV8" s="29" t="s">
        <v>79</v>
      </c>
      <c r="CW8" s="29" t="s">
        <v>80</v>
      </c>
      <c r="CX8" s="29" t="s">
        <v>81</v>
      </c>
      <c r="CY8" s="29" t="s">
        <v>82</v>
      </c>
      <c r="CZ8" s="29" t="s">
        <v>83</v>
      </c>
      <c r="DA8" s="29" t="s">
        <v>313</v>
      </c>
      <c r="DB8" s="29" t="s">
        <v>228</v>
      </c>
      <c r="DC8" s="29" t="s">
        <v>23</v>
      </c>
      <c r="DD8" s="29" t="s">
        <v>84</v>
      </c>
      <c r="DE8" s="29" t="s">
        <v>85</v>
      </c>
      <c r="DF8" s="29" t="s">
        <v>86</v>
      </c>
      <c r="DG8" s="29" t="s">
        <v>87</v>
      </c>
      <c r="DH8" s="29" t="s">
        <v>88</v>
      </c>
      <c r="DI8" s="29" t="s">
        <v>24</v>
      </c>
      <c r="DJ8" s="29" t="s">
        <v>25</v>
      </c>
      <c r="DK8" s="29" t="s">
        <v>89</v>
      </c>
      <c r="DL8" s="29" t="s">
        <v>90</v>
      </c>
      <c r="DM8" s="29" t="s">
        <v>91</v>
      </c>
      <c r="DN8" s="29" t="s">
        <v>379</v>
      </c>
      <c r="DO8" s="29" t="s">
        <v>92</v>
      </c>
      <c r="DP8" s="29" t="s">
        <v>93</v>
      </c>
      <c r="DQ8" s="29" t="s">
        <v>26</v>
      </c>
      <c r="DR8" s="29" t="s">
        <v>16</v>
      </c>
      <c r="DS8" s="29" t="s">
        <v>17</v>
      </c>
      <c r="DT8" s="29" t="s">
        <v>304</v>
      </c>
      <c r="DU8" s="29" t="s">
        <v>305</v>
      </c>
      <c r="DV8" s="29" t="s">
        <v>306</v>
      </c>
      <c r="DW8" s="29" t="s">
        <v>307</v>
      </c>
      <c r="DX8" s="29" t="s">
        <v>18</v>
      </c>
      <c r="DY8" s="29" t="s">
        <v>301</v>
      </c>
      <c r="DZ8" s="29" t="s">
        <v>302</v>
      </c>
      <c r="EA8" s="29" t="s">
        <v>303</v>
      </c>
      <c r="EB8" s="29" t="s">
        <v>19</v>
      </c>
      <c r="EC8" s="29" t="s">
        <v>94</v>
      </c>
      <c r="ED8" s="29" t="s">
        <v>20</v>
      </c>
      <c r="EE8" s="29" t="s">
        <v>95</v>
      </c>
      <c r="EF8" s="29" t="s">
        <v>96</v>
      </c>
      <c r="EG8" s="29" t="s">
        <v>97</v>
      </c>
      <c r="EH8" s="29" t="s">
        <v>98</v>
      </c>
      <c r="EI8" s="29" t="s">
        <v>21</v>
      </c>
      <c r="EJ8" s="29" t="s">
        <v>31</v>
      </c>
      <c r="EK8" s="29" t="s">
        <v>99</v>
      </c>
      <c r="EL8" s="29" t="s">
        <v>100</v>
      </c>
      <c r="EM8" s="29" t="s">
        <v>101</v>
      </c>
      <c r="EN8" s="29" t="s">
        <v>102</v>
      </c>
      <c r="EO8" s="29" t="s">
        <v>103</v>
      </c>
      <c r="EP8" s="29" t="s">
        <v>104</v>
      </c>
      <c r="EQ8" s="29" t="s">
        <v>105</v>
      </c>
      <c r="ER8" s="29" t="s">
        <v>106</v>
      </c>
      <c r="ES8" s="29" t="s">
        <v>107</v>
      </c>
      <c r="ET8" s="29" t="s">
        <v>108</v>
      </c>
      <c r="EU8" s="29" t="s">
        <v>330</v>
      </c>
      <c r="EV8" s="29" t="s">
        <v>109</v>
      </c>
      <c r="EW8" s="29" t="s">
        <v>28</v>
      </c>
      <c r="EX8" s="29" t="s">
        <v>110</v>
      </c>
      <c r="EY8" s="29" t="s">
        <v>111</v>
      </c>
      <c r="EZ8" s="29" t="s">
        <v>112</v>
      </c>
      <c r="FA8" s="29" t="s">
        <v>113</v>
      </c>
      <c r="FB8" s="29" t="s">
        <v>114</v>
      </c>
      <c r="FC8" s="29" t="s">
        <v>115</v>
      </c>
      <c r="FD8" s="29" t="s">
        <v>116</v>
      </c>
      <c r="FE8" s="29" t="s">
        <v>117</v>
      </c>
      <c r="FF8" s="29" t="s">
        <v>118</v>
      </c>
      <c r="FG8" s="29" t="s">
        <v>119</v>
      </c>
      <c r="FH8" s="29" t="s">
        <v>120</v>
      </c>
      <c r="FI8" s="29" t="s">
        <v>121</v>
      </c>
      <c r="FJ8" s="29" t="s">
        <v>122</v>
      </c>
      <c r="FK8" s="29" t="s">
        <v>123</v>
      </c>
      <c r="FL8" s="29" t="s">
        <v>124</v>
      </c>
      <c r="FM8" s="29" t="s">
        <v>125</v>
      </c>
      <c r="FN8" s="29" t="s">
        <v>126</v>
      </c>
      <c r="FO8" s="29" t="s">
        <v>308</v>
      </c>
      <c r="FP8" s="29" t="s">
        <v>127</v>
      </c>
      <c r="FQ8" s="29" t="s">
        <v>128</v>
      </c>
      <c r="FR8" s="29" t="s">
        <v>129</v>
      </c>
      <c r="FS8" s="29" t="s">
        <v>130</v>
      </c>
      <c r="FT8" s="29" t="s">
        <v>131</v>
      </c>
      <c r="FU8" s="29" t="s">
        <v>357</v>
      </c>
      <c r="FV8" s="29" t="s">
        <v>132</v>
      </c>
      <c r="FW8" s="29" t="s">
        <v>133</v>
      </c>
      <c r="FX8" s="29" t="s">
        <v>134</v>
      </c>
      <c r="FY8" s="29" t="s">
        <v>135</v>
      </c>
      <c r="FZ8" s="29" t="s">
        <v>136</v>
      </c>
      <c r="GA8" s="29" t="s">
        <v>29</v>
      </c>
      <c r="GB8" s="29" t="s">
        <v>137</v>
      </c>
      <c r="GC8" s="29" t="s">
        <v>138</v>
      </c>
      <c r="GD8" s="29" t="s">
        <v>139</v>
      </c>
      <c r="GE8" s="29" t="s">
        <v>140</v>
      </c>
      <c r="GF8" s="29" t="s">
        <v>141</v>
      </c>
      <c r="GG8" s="29" t="s">
        <v>142</v>
      </c>
      <c r="GH8" s="29" t="s">
        <v>143</v>
      </c>
      <c r="GI8" s="29" t="s">
        <v>144</v>
      </c>
      <c r="GJ8" s="29" t="s">
        <v>145</v>
      </c>
      <c r="GK8" s="29" t="s">
        <v>146</v>
      </c>
      <c r="GL8" s="29" t="s">
        <v>147</v>
      </c>
      <c r="GM8" s="29" t="s">
        <v>148</v>
      </c>
      <c r="GN8" s="29" t="s">
        <v>149</v>
      </c>
      <c r="GO8" s="29" t="s">
        <v>150</v>
      </c>
      <c r="GP8" s="29" t="s">
        <v>151</v>
      </c>
      <c r="GQ8" s="29" t="s">
        <v>152</v>
      </c>
      <c r="GR8" s="29" t="s">
        <v>153</v>
      </c>
      <c r="GS8" s="29" t="s">
        <v>154</v>
      </c>
      <c r="GT8" s="29" t="s">
        <v>155</v>
      </c>
      <c r="GU8" s="29" t="s">
        <v>156</v>
      </c>
      <c r="GV8" s="29" t="s">
        <v>157</v>
      </c>
      <c r="GW8" s="29" t="s">
        <v>158</v>
      </c>
      <c r="GX8" s="29" t="s">
        <v>159</v>
      </c>
      <c r="GY8" s="29" t="s">
        <v>160</v>
      </c>
      <c r="GZ8" s="29" t="s">
        <v>112</v>
      </c>
      <c r="HA8" s="29" t="s">
        <v>161</v>
      </c>
      <c r="HB8" s="29" t="s">
        <v>162</v>
      </c>
      <c r="HC8" s="29" t="s">
        <v>163</v>
      </c>
      <c r="HD8" s="29" t="s">
        <v>164</v>
      </c>
      <c r="HE8" s="29" t="s">
        <v>165</v>
      </c>
      <c r="HF8" s="29" t="s">
        <v>166</v>
      </c>
      <c r="HG8" s="29" t="s">
        <v>167</v>
      </c>
      <c r="HH8" s="29" t="s">
        <v>168</v>
      </c>
      <c r="HI8" s="29" t="s">
        <v>169</v>
      </c>
      <c r="HJ8" s="29" t="s">
        <v>170</v>
      </c>
      <c r="HK8" s="29" t="s">
        <v>171</v>
      </c>
      <c r="HL8" s="29" t="s">
        <v>172</v>
      </c>
      <c r="HM8" s="29" t="s">
        <v>173</v>
      </c>
      <c r="HN8" s="29" t="s">
        <v>174</v>
      </c>
      <c r="HO8" s="29" t="s">
        <v>175</v>
      </c>
      <c r="HP8" s="29" t="s">
        <v>176</v>
      </c>
      <c r="HQ8" s="29" t="s">
        <v>177</v>
      </c>
      <c r="HR8" s="29" t="s">
        <v>178</v>
      </c>
      <c r="HS8" s="29" t="s">
        <v>179</v>
      </c>
      <c r="HT8" s="29" t="s">
        <v>180</v>
      </c>
      <c r="HU8" s="29" t="s">
        <v>181</v>
      </c>
      <c r="HV8" s="29" t="s">
        <v>182</v>
      </c>
      <c r="HW8" s="29" t="s">
        <v>183</v>
      </c>
      <c r="HX8" s="29" t="s">
        <v>184</v>
      </c>
      <c r="HY8" s="29" t="s">
        <v>185</v>
      </c>
      <c r="HZ8" s="29" t="s">
        <v>186</v>
      </c>
      <c r="IA8" s="29" t="s">
        <v>187</v>
      </c>
      <c r="IB8" s="29" t="s">
        <v>188</v>
      </c>
      <c r="IC8" s="29" t="s">
        <v>189</v>
      </c>
      <c r="ID8" s="29" t="s">
        <v>190</v>
      </c>
      <c r="IE8" s="29" t="s">
        <v>191</v>
      </c>
      <c r="IF8" s="29" t="s">
        <v>192</v>
      </c>
      <c r="IG8" s="29" t="s">
        <v>193</v>
      </c>
      <c r="IH8" s="29" t="s">
        <v>194</v>
      </c>
      <c r="II8" s="29" t="s">
        <v>195</v>
      </c>
      <c r="IJ8" s="29" t="s">
        <v>196</v>
      </c>
      <c r="IK8" s="29" t="s">
        <v>197</v>
      </c>
      <c r="IL8" s="29" t="s">
        <v>198</v>
      </c>
      <c r="IM8" s="29" t="s">
        <v>199</v>
      </c>
      <c r="IN8" s="29" t="s">
        <v>200</v>
      </c>
      <c r="IO8" s="29" t="s">
        <v>201</v>
      </c>
      <c r="IP8" s="29" t="s">
        <v>202</v>
      </c>
      <c r="IQ8" s="29" t="s">
        <v>361</v>
      </c>
      <c r="IR8" s="29" t="s">
        <v>203</v>
      </c>
      <c r="IT8" s="99" t="s">
        <v>208</v>
      </c>
      <c r="IU8" s="99" t="s">
        <v>370</v>
      </c>
      <c r="JB8" s="112"/>
    </row>
    <row r="9" spans="1:262" x14ac:dyDescent="0.25">
      <c r="A9" s="165"/>
      <c r="B9" s="177"/>
      <c r="C9" s="165"/>
      <c r="D9" s="165"/>
      <c r="E9" s="165"/>
      <c r="F9" s="174"/>
      <c r="G9" s="165"/>
      <c r="H9" s="165"/>
      <c r="I9" s="165"/>
      <c r="J9" s="174"/>
      <c r="K9" s="171"/>
      <c r="L9" s="165"/>
      <c r="M9" s="165"/>
      <c r="N9" s="165"/>
      <c r="O9" s="165"/>
      <c r="P9" s="168"/>
      <c r="Q9" s="165"/>
      <c r="R9" s="65"/>
      <c r="S9" s="65">
        <v>412</v>
      </c>
      <c r="T9" s="65"/>
      <c r="U9" s="65" t="s">
        <v>204</v>
      </c>
      <c r="V9" s="65"/>
      <c r="W9" s="65"/>
      <c r="X9" s="65"/>
      <c r="Y9" s="65"/>
      <c r="Z9" s="65" t="s">
        <v>205</v>
      </c>
      <c r="AA9" s="65"/>
      <c r="AB9" s="65"/>
      <c r="AC9" s="65"/>
      <c r="AD9" s="65">
        <v>415</v>
      </c>
      <c r="AE9" s="65">
        <v>417</v>
      </c>
      <c r="AF9" s="65">
        <v>439</v>
      </c>
      <c r="AG9" s="65"/>
      <c r="AH9" s="65"/>
      <c r="AI9" s="65"/>
      <c r="AJ9" s="65"/>
      <c r="AK9" s="65">
        <v>148</v>
      </c>
      <c r="AL9" s="65"/>
      <c r="AM9" s="65"/>
      <c r="AN9" s="65"/>
      <c r="AO9" s="65"/>
      <c r="AP9" s="65"/>
      <c r="AQ9" s="65">
        <v>123</v>
      </c>
      <c r="AR9" s="65">
        <v>123</v>
      </c>
      <c r="AS9" s="65"/>
      <c r="AT9" s="65"/>
      <c r="AU9" s="65">
        <v>501</v>
      </c>
      <c r="AV9" s="30">
        <v>104</v>
      </c>
      <c r="AW9" s="30">
        <v>411</v>
      </c>
      <c r="AX9" s="30">
        <v>108</v>
      </c>
      <c r="AY9" s="30"/>
      <c r="AZ9" s="30"/>
      <c r="BA9" s="30">
        <v>197</v>
      </c>
      <c r="BB9" s="30">
        <v>121</v>
      </c>
      <c r="BC9" s="30">
        <v>126</v>
      </c>
      <c r="BD9" s="30">
        <v>136</v>
      </c>
      <c r="BE9" s="30">
        <v>137</v>
      </c>
      <c r="BF9" s="30">
        <v>138</v>
      </c>
      <c r="BG9" s="30">
        <v>144</v>
      </c>
      <c r="BH9" s="30"/>
      <c r="BI9" s="30">
        <v>123</v>
      </c>
      <c r="BJ9" s="30">
        <v>139</v>
      </c>
      <c r="BK9" s="30">
        <v>149</v>
      </c>
      <c r="BL9" s="30" t="s">
        <v>206</v>
      </c>
      <c r="BM9" s="30">
        <v>155</v>
      </c>
      <c r="BN9" s="30">
        <v>158</v>
      </c>
      <c r="BO9" s="30"/>
      <c r="BP9" s="30">
        <v>159</v>
      </c>
      <c r="BQ9" s="30">
        <v>159</v>
      </c>
      <c r="BR9" s="30">
        <v>161</v>
      </c>
      <c r="BS9" s="30">
        <v>168</v>
      </c>
      <c r="BT9" s="30">
        <v>165</v>
      </c>
      <c r="BU9" s="30"/>
      <c r="BV9" s="30"/>
      <c r="BW9" s="30"/>
      <c r="BX9" s="30"/>
      <c r="BY9" s="30"/>
      <c r="BZ9" s="30"/>
      <c r="CA9" s="30"/>
      <c r="CB9" s="30"/>
      <c r="CC9" s="30">
        <v>201</v>
      </c>
      <c r="CD9" s="30">
        <v>202</v>
      </c>
      <c r="CE9" s="30">
        <v>211</v>
      </c>
      <c r="CF9" s="30">
        <v>311</v>
      </c>
      <c r="CG9" s="30">
        <v>215</v>
      </c>
      <c r="CH9" s="30"/>
      <c r="CI9" s="30">
        <v>221</v>
      </c>
      <c r="CJ9" s="30">
        <v>321</v>
      </c>
      <c r="CK9" s="30">
        <v>223</v>
      </c>
      <c r="CL9" s="30">
        <v>323</v>
      </c>
      <c r="CM9" s="30">
        <v>229</v>
      </c>
      <c r="CN9" s="30">
        <v>329</v>
      </c>
      <c r="CO9" s="30">
        <v>231</v>
      </c>
      <c r="CP9" s="30">
        <v>331</v>
      </c>
      <c r="CQ9" s="30">
        <v>232</v>
      </c>
      <c r="CR9" s="30">
        <v>332</v>
      </c>
      <c r="CS9" s="30">
        <v>235</v>
      </c>
      <c r="CT9" s="30">
        <v>335</v>
      </c>
      <c r="CU9" s="30"/>
      <c r="CV9" s="30"/>
      <c r="CW9" s="30">
        <v>241</v>
      </c>
      <c r="CX9" s="30">
        <v>341</v>
      </c>
      <c r="CY9" s="30">
        <v>222</v>
      </c>
      <c r="CZ9" s="30">
        <v>322</v>
      </c>
      <c r="DA9" s="30">
        <v>224</v>
      </c>
      <c r="DB9" s="30">
        <v>324</v>
      </c>
      <c r="DC9" s="30"/>
      <c r="DD9" s="30">
        <v>250</v>
      </c>
      <c r="DE9" s="30">
        <v>350</v>
      </c>
      <c r="DF9" s="30"/>
      <c r="DG9" s="30">
        <v>103</v>
      </c>
      <c r="DH9" s="30">
        <v>103</v>
      </c>
      <c r="DI9" s="30">
        <v>148</v>
      </c>
      <c r="DJ9" s="30"/>
      <c r="DK9" s="30">
        <v>111</v>
      </c>
      <c r="DL9" s="30">
        <v>111</v>
      </c>
      <c r="DM9" s="30">
        <v>111</v>
      </c>
      <c r="DN9" s="30"/>
      <c r="DO9" s="30"/>
      <c r="DP9" s="30"/>
      <c r="DQ9" s="30">
        <v>401</v>
      </c>
      <c r="DR9" s="30">
        <v>412</v>
      </c>
      <c r="DS9" s="30">
        <v>413</v>
      </c>
      <c r="DT9" s="30"/>
      <c r="DU9" s="30"/>
      <c r="DV9" s="30"/>
      <c r="DW9" s="30"/>
      <c r="DX9" s="30">
        <v>414</v>
      </c>
      <c r="DY9" s="30"/>
      <c r="DZ9" s="30"/>
      <c r="EA9" s="30"/>
      <c r="EB9" s="30">
        <v>415</v>
      </c>
      <c r="EC9" s="30">
        <v>416</v>
      </c>
      <c r="ED9" s="30">
        <v>417</v>
      </c>
      <c r="EE9" s="30">
        <v>418</v>
      </c>
      <c r="EF9" s="30">
        <v>421</v>
      </c>
      <c r="EG9" s="30"/>
      <c r="EH9" s="30"/>
      <c r="EI9" s="30">
        <v>439</v>
      </c>
      <c r="EJ9" s="30">
        <v>501</v>
      </c>
      <c r="EK9" s="30">
        <v>606</v>
      </c>
      <c r="EL9" s="30">
        <v>603</v>
      </c>
      <c r="EM9" s="30">
        <v>678</v>
      </c>
      <c r="EN9" s="30">
        <v>678</v>
      </c>
      <c r="EO9" s="30">
        <v>678</v>
      </c>
      <c r="EP9" s="30">
        <v>678</v>
      </c>
      <c r="EQ9" s="30">
        <v>651</v>
      </c>
      <c r="ER9" s="30">
        <v>653</v>
      </c>
      <c r="ES9" s="30">
        <v>662</v>
      </c>
      <c r="ET9" s="30">
        <v>662</v>
      </c>
      <c r="EU9" s="30"/>
      <c r="EV9" s="30">
        <v>701</v>
      </c>
      <c r="EW9" s="30" t="s">
        <v>207</v>
      </c>
      <c r="EX9" s="30">
        <v>711</v>
      </c>
      <c r="EY9" s="30">
        <v>713</v>
      </c>
      <c r="EZ9" s="30">
        <v>714</v>
      </c>
      <c r="FA9" s="30">
        <v>715</v>
      </c>
      <c r="FB9" s="30">
        <v>731</v>
      </c>
      <c r="FC9" s="30"/>
      <c r="FD9" s="30">
        <v>751</v>
      </c>
      <c r="FE9" s="30">
        <v>753</v>
      </c>
      <c r="FF9" s="30"/>
      <c r="FG9" s="30">
        <v>755</v>
      </c>
      <c r="FH9" s="30"/>
      <c r="FI9" s="30">
        <v>758</v>
      </c>
      <c r="FJ9" s="30"/>
      <c r="FK9" s="30">
        <v>759</v>
      </c>
      <c r="FL9" s="30">
        <v>760</v>
      </c>
      <c r="FM9" s="30">
        <v>761</v>
      </c>
      <c r="FN9" s="30">
        <v>765</v>
      </c>
      <c r="FO9" s="30"/>
      <c r="FP9" s="30">
        <v>766</v>
      </c>
      <c r="FQ9" s="30">
        <v>767</v>
      </c>
      <c r="FR9" s="30">
        <v>771</v>
      </c>
      <c r="FS9" s="30">
        <v>774</v>
      </c>
      <c r="FT9" s="30">
        <v>775</v>
      </c>
      <c r="FU9" s="30"/>
      <c r="FV9" s="30">
        <v>779</v>
      </c>
      <c r="FW9" s="30"/>
      <c r="FX9" s="30"/>
      <c r="FY9" s="30">
        <v>792</v>
      </c>
      <c r="FZ9" s="30">
        <v>793</v>
      </c>
      <c r="GA9" s="30">
        <v>799</v>
      </c>
      <c r="GB9" s="30">
        <v>796</v>
      </c>
      <c r="GC9" s="30">
        <v>797</v>
      </c>
      <c r="GD9" s="30"/>
      <c r="GE9" s="30">
        <v>822</v>
      </c>
      <c r="GF9" s="30">
        <v>819</v>
      </c>
      <c r="GG9" s="30">
        <v>878</v>
      </c>
      <c r="GH9" s="30">
        <v>878</v>
      </c>
      <c r="GI9" s="30">
        <v>878</v>
      </c>
      <c r="GJ9" s="30">
        <v>878</v>
      </c>
      <c r="GK9" s="30">
        <v>892</v>
      </c>
      <c r="GL9" s="30">
        <v>893</v>
      </c>
      <c r="GM9" s="30"/>
      <c r="GN9" s="30">
        <v>780</v>
      </c>
      <c r="GO9" s="30">
        <v>781</v>
      </c>
      <c r="GP9" s="30">
        <v>783</v>
      </c>
      <c r="GQ9" s="30">
        <v>784</v>
      </c>
      <c r="GR9" s="30">
        <v>778</v>
      </c>
      <c r="GS9" s="30">
        <v>786</v>
      </c>
      <c r="GT9" s="30">
        <v>878</v>
      </c>
      <c r="GU9" s="30">
        <v>969</v>
      </c>
      <c r="GV9" s="30"/>
      <c r="GW9" s="30">
        <v>605</v>
      </c>
      <c r="GX9" s="30">
        <v>613</v>
      </c>
      <c r="GY9" s="30">
        <v>678</v>
      </c>
      <c r="GZ9" s="30">
        <v>714</v>
      </c>
      <c r="HA9" s="30">
        <v>716</v>
      </c>
      <c r="HB9" s="30">
        <v>716</v>
      </c>
      <c r="HC9" s="30">
        <v>716</v>
      </c>
      <c r="HD9" s="30">
        <v>716</v>
      </c>
      <c r="HE9" s="30">
        <v>717</v>
      </c>
      <c r="HF9" s="30">
        <v>712</v>
      </c>
      <c r="HG9" s="30">
        <v>712</v>
      </c>
      <c r="HH9" s="30">
        <v>712</v>
      </c>
      <c r="HI9" s="30">
        <v>723</v>
      </c>
      <c r="HJ9" s="30">
        <v>725</v>
      </c>
      <c r="HK9" s="30">
        <v>724</v>
      </c>
      <c r="HL9" s="30">
        <v>719</v>
      </c>
      <c r="HM9" s="30">
        <v>719</v>
      </c>
      <c r="HN9" s="30">
        <v>719</v>
      </c>
      <c r="HO9" s="30"/>
      <c r="HP9" s="30"/>
      <c r="HQ9" s="30">
        <v>732</v>
      </c>
      <c r="HR9" s="30">
        <v>733</v>
      </c>
      <c r="HS9" s="30">
        <v>734</v>
      </c>
      <c r="HT9" s="30">
        <v>749</v>
      </c>
      <c r="HU9" s="30">
        <v>749</v>
      </c>
      <c r="HV9" s="30">
        <v>749</v>
      </c>
      <c r="HW9" s="30">
        <v>749</v>
      </c>
      <c r="HX9" s="30"/>
      <c r="HY9" s="30"/>
      <c r="HZ9" s="30"/>
      <c r="IA9" s="30">
        <v>773</v>
      </c>
      <c r="IB9" s="30">
        <v>772</v>
      </c>
      <c r="IC9" s="30">
        <v>811</v>
      </c>
      <c r="ID9" s="30"/>
      <c r="IE9" s="30">
        <v>815</v>
      </c>
      <c r="IF9" s="30">
        <v>821</v>
      </c>
      <c r="IG9" s="30">
        <v>823</v>
      </c>
      <c r="IH9" s="30">
        <v>829</v>
      </c>
      <c r="II9" s="30">
        <v>840</v>
      </c>
      <c r="IJ9" s="30">
        <v>841</v>
      </c>
      <c r="IK9" s="30">
        <v>850</v>
      </c>
      <c r="IL9" s="30">
        <v>782</v>
      </c>
      <c r="IM9" s="30">
        <v>782</v>
      </c>
      <c r="IN9" s="30">
        <v>782</v>
      </c>
      <c r="IO9" s="30">
        <v>782</v>
      </c>
      <c r="IP9" s="30">
        <v>782</v>
      </c>
      <c r="IQ9" s="30">
        <v>782</v>
      </c>
      <c r="IR9" s="30"/>
    </row>
    <row r="10" spans="1:262" x14ac:dyDescent="0.25">
      <c r="A10" s="166"/>
      <c r="B10" s="178"/>
      <c r="C10" s="166"/>
      <c r="D10" s="166"/>
      <c r="E10" s="166"/>
      <c r="F10" s="175"/>
      <c r="G10" s="166"/>
      <c r="H10" s="166"/>
      <c r="I10" s="166"/>
      <c r="J10" s="175"/>
      <c r="K10" s="172"/>
      <c r="L10" s="166"/>
      <c r="M10" s="166"/>
      <c r="N10" s="166"/>
      <c r="O10" s="166"/>
      <c r="P10" s="169"/>
      <c r="Q10" s="166"/>
      <c r="R10" s="70">
        <v>1010202016</v>
      </c>
      <c r="S10" s="70">
        <v>2020101000</v>
      </c>
      <c r="T10" s="70">
        <v>1010409000</v>
      </c>
      <c r="U10" s="70">
        <v>2020102000</v>
      </c>
      <c r="V10" s="70">
        <v>2020102001</v>
      </c>
      <c r="W10" s="70">
        <v>2020102002</v>
      </c>
      <c r="X10" s="70">
        <v>2020102003</v>
      </c>
      <c r="Y10" s="70">
        <v>2020102004</v>
      </c>
      <c r="Z10" s="70">
        <v>2020103000</v>
      </c>
      <c r="AA10" s="70">
        <v>2020103001</v>
      </c>
      <c r="AB10" s="70">
        <v>2020103002</v>
      </c>
      <c r="AC10" s="70">
        <v>2020103003</v>
      </c>
      <c r="AD10" s="70">
        <v>2020104000</v>
      </c>
      <c r="AE10" s="70">
        <v>2020106000</v>
      </c>
      <c r="AF10" s="70">
        <v>2999999000</v>
      </c>
      <c r="AG10" s="70">
        <v>1040601000</v>
      </c>
      <c r="AH10" s="70">
        <v>1040502000</v>
      </c>
      <c r="AI10" s="70">
        <v>1040599000</v>
      </c>
      <c r="AJ10" s="70">
        <v>1069803000</v>
      </c>
      <c r="AK10" s="70">
        <v>1990104000</v>
      </c>
      <c r="AL10" s="70">
        <v>1990201000</v>
      </c>
      <c r="AM10" s="70">
        <v>1990205000</v>
      </c>
      <c r="AN10" s="70">
        <v>2010101000</v>
      </c>
      <c r="AO10" s="70">
        <v>2040104000</v>
      </c>
      <c r="AP10" s="70">
        <v>5010102000</v>
      </c>
      <c r="AQ10" s="70">
        <v>5021199000</v>
      </c>
      <c r="AR10" s="70">
        <v>1039902000</v>
      </c>
      <c r="AS10" s="70">
        <v>4069900000</v>
      </c>
      <c r="AT10" s="70">
        <v>1010408000</v>
      </c>
      <c r="AU10" s="70">
        <v>3010101000</v>
      </c>
      <c r="AV10" s="67">
        <v>1010102000</v>
      </c>
      <c r="AW10" s="67">
        <v>1010401000</v>
      </c>
      <c r="AX10" s="67">
        <v>1010404000</v>
      </c>
      <c r="AY10" s="67">
        <v>1010408000</v>
      </c>
      <c r="AZ10" s="67">
        <v>1010409000</v>
      </c>
      <c r="BA10" s="67">
        <v>1020399000</v>
      </c>
      <c r="BB10" s="67">
        <v>1030101000</v>
      </c>
      <c r="BC10" s="67">
        <v>1030199000</v>
      </c>
      <c r="BD10" s="67">
        <v>1030301000</v>
      </c>
      <c r="BE10" s="67">
        <v>1030302000</v>
      </c>
      <c r="BF10" s="67">
        <v>1030303000</v>
      </c>
      <c r="BG10" s="67">
        <v>1030405000</v>
      </c>
      <c r="BH10" s="67">
        <v>1030501000</v>
      </c>
      <c r="BI10" s="67">
        <v>1039902000</v>
      </c>
      <c r="BJ10" s="67">
        <v>1039903000</v>
      </c>
      <c r="BK10" s="67">
        <v>1039999000</v>
      </c>
      <c r="BL10" s="67">
        <v>1040202000</v>
      </c>
      <c r="BM10" s="67">
        <v>1040401000</v>
      </c>
      <c r="BN10" s="67">
        <v>1040405000</v>
      </c>
      <c r="BO10" s="67">
        <v>1040299000</v>
      </c>
      <c r="BP10" s="67">
        <v>1040406000</v>
      </c>
      <c r="BQ10" s="67">
        <v>1040407000</v>
      </c>
      <c r="BR10" s="67">
        <v>1040408000</v>
      </c>
      <c r="BS10" s="67">
        <v>1040413000</v>
      </c>
      <c r="BT10" s="67">
        <v>1040499000</v>
      </c>
      <c r="BU10" s="67">
        <v>1040501000</v>
      </c>
      <c r="BV10" s="67">
        <v>1040502000</v>
      </c>
      <c r="BW10" s="67">
        <v>1040503000</v>
      </c>
      <c r="BX10" s="67">
        <v>1040507000</v>
      </c>
      <c r="BY10" s="67">
        <v>1040510000</v>
      </c>
      <c r="BZ10" s="67">
        <v>1040513000</v>
      </c>
      <c r="CA10" s="67">
        <v>1040599000</v>
      </c>
      <c r="CB10" s="67">
        <v>1040601000</v>
      </c>
      <c r="CC10" s="67">
        <v>1060101000</v>
      </c>
      <c r="CD10" s="67">
        <v>1060299000</v>
      </c>
      <c r="CE10" s="67">
        <v>1060401000</v>
      </c>
      <c r="CF10" s="67">
        <v>1060401100</v>
      </c>
      <c r="CG10" s="67">
        <v>1060499000</v>
      </c>
      <c r="CH10" s="67">
        <v>1060499100</v>
      </c>
      <c r="CI10" s="67">
        <v>1060502000</v>
      </c>
      <c r="CJ10" s="67">
        <v>1060502100</v>
      </c>
      <c r="CK10" s="67">
        <v>1060503000</v>
      </c>
      <c r="CL10" s="67">
        <v>1060503100</v>
      </c>
      <c r="CM10" s="67">
        <v>1060507000</v>
      </c>
      <c r="CN10" s="67">
        <v>1060507100</v>
      </c>
      <c r="CO10" s="67">
        <v>1060509000</v>
      </c>
      <c r="CP10" s="67">
        <v>1060509100</v>
      </c>
      <c r="CQ10" s="67">
        <v>1060511000</v>
      </c>
      <c r="CR10" s="67">
        <v>1060511100</v>
      </c>
      <c r="CS10" s="67">
        <v>1060513000</v>
      </c>
      <c r="CT10" s="67">
        <v>1060513100</v>
      </c>
      <c r="CU10" s="67">
        <v>1060599000</v>
      </c>
      <c r="CV10" s="67">
        <v>1060599100</v>
      </c>
      <c r="CW10" s="67">
        <v>1060601000</v>
      </c>
      <c r="CX10" s="67">
        <v>1060601100</v>
      </c>
      <c r="CY10" s="67">
        <v>1060701000</v>
      </c>
      <c r="CZ10" s="67">
        <v>1060701100</v>
      </c>
      <c r="DA10" s="67">
        <v>1060702000</v>
      </c>
      <c r="DB10" s="67">
        <v>1060702100</v>
      </c>
      <c r="DC10" s="29">
        <v>1069803000</v>
      </c>
      <c r="DD10" s="67">
        <v>1069999000</v>
      </c>
      <c r="DE10" s="67">
        <v>1069999100</v>
      </c>
      <c r="DF10" s="67">
        <v>1080102000</v>
      </c>
      <c r="DG10" s="67">
        <v>1990102000</v>
      </c>
      <c r="DH10" s="67">
        <v>1990103000</v>
      </c>
      <c r="DI10" s="67">
        <v>1990104000</v>
      </c>
      <c r="DJ10" s="67">
        <v>1990201000</v>
      </c>
      <c r="DK10" s="67">
        <v>1010202016</v>
      </c>
      <c r="DL10" s="67">
        <v>1010202024</v>
      </c>
      <c r="DM10" s="67">
        <v>1010202030</v>
      </c>
      <c r="DN10" s="67">
        <v>1040602000</v>
      </c>
      <c r="DO10" s="67">
        <v>1990202000</v>
      </c>
      <c r="DP10" s="67">
        <v>1990205000</v>
      </c>
      <c r="DQ10" s="67">
        <v>2010101000</v>
      </c>
      <c r="DR10" s="67">
        <v>2020101000</v>
      </c>
      <c r="DS10" s="67">
        <v>2020102000</v>
      </c>
      <c r="DT10" s="67">
        <v>2020102001</v>
      </c>
      <c r="DU10" s="67">
        <v>2020102002</v>
      </c>
      <c r="DV10" s="67">
        <v>2020102003</v>
      </c>
      <c r="DW10" s="67">
        <v>2020102004</v>
      </c>
      <c r="DX10" s="67">
        <v>2020103000</v>
      </c>
      <c r="DY10" s="67">
        <v>2020103001</v>
      </c>
      <c r="DZ10" s="67">
        <v>2020103002</v>
      </c>
      <c r="EA10" s="67">
        <v>2020103003</v>
      </c>
      <c r="EB10" s="67">
        <v>2020104000</v>
      </c>
      <c r="EC10" s="67">
        <v>2020105000</v>
      </c>
      <c r="ED10" s="67">
        <v>2020106000</v>
      </c>
      <c r="EE10" s="67">
        <v>2020107000</v>
      </c>
      <c r="EF10" s="67">
        <v>2030101000</v>
      </c>
      <c r="EG10" s="67">
        <v>2030105000</v>
      </c>
      <c r="EH10" s="67">
        <v>2040104000</v>
      </c>
      <c r="EI10" s="67">
        <v>2999999000</v>
      </c>
      <c r="EJ10" s="67">
        <v>3010101000</v>
      </c>
      <c r="EK10" s="67">
        <v>4020102000</v>
      </c>
      <c r="EL10" s="67">
        <v>4020106000</v>
      </c>
      <c r="EM10" s="67">
        <v>4020114000</v>
      </c>
      <c r="EN10" s="67">
        <v>4020202000</v>
      </c>
      <c r="EO10" s="67">
        <v>4020205000</v>
      </c>
      <c r="EP10" s="67">
        <v>4020213000</v>
      </c>
      <c r="EQ10" s="67">
        <v>4030101000</v>
      </c>
      <c r="ER10" s="67">
        <v>4030102000</v>
      </c>
      <c r="ES10" s="67">
        <v>4040201000</v>
      </c>
      <c r="ET10" s="67">
        <v>4040202000</v>
      </c>
      <c r="EU10" s="67">
        <v>4050199000</v>
      </c>
      <c r="EV10" s="67">
        <v>5010101001</v>
      </c>
      <c r="EW10" s="67">
        <v>5010102000</v>
      </c>
      <c r="EX10" s="67">
        <v>5010201001</v>
      </c>
      <c r="EY10" s="67">
        <v>5010202000</v>
      </c>
      <c r="EZ10" s="67">
        <v>5010203001</v>
      </c>
      <c r="FA10" s="67">
        <v>5010204001</v>
      </c>
      <c r="FB10" s="67">
        <v>5010301000</v>
      </c>
      <c r="FC10" s="67">
        <v>5010499010</v>
      </c>
      <c r="FD10" s="67">
        <v>5020101000</v>
      </c>
      <c r="FE10" s="67">
        <v>5020201002</v>
      </c>
      <c r="FF10" s="67">
        <v>5020202000</v>
      </c>
      <c r="FG10" s="67">
        <v>5020301002</v>
      </c>
      <c r="FH10" s="67">
        <v>5020302000</v>
      </c>
      <c r="FI10" s="67">
        <v>5020305000</v>
      </c>
      <c r="FJ10" s="67">
        <v>5020306000</v>
      </c>
      <c r="FK10" s="67">
        <v>5020307000</v>
      </c>
      <c r="FL10" s="67">
        <v>5020308000</v>
      </c>
      <c r="FM10" s="67">
        <v>5020309000</v>
      </c>
      <c r="FN10" s="67">
        <v>5020399000</v>
      </c>
      <c r="FO10" s="67">
        <v>5020322001</v>
      </c>
      <c r="FP10" s="67">
        <v>5020401000</v>
      </c>
      <c r="FQ10" s="67">
        <v>5020402000</v>
      </c>
      <c r="FR10" s="67">
        <v>5020501000</v>
      </c>
      <c r="FS10" s="67">
        <v>5020503000</v>
      </c>
      <c r="FT10" s="67">
        <v>5020504000</v>
      </c>
      <c r="FU10" s="67">
        <v>5020601001</v>
      </c>
      <c r="FV10" s="67">
        <v>5020602000</v>
      </c>
      <c r="FW10" s="67">
        <v>5021003000</v>
      </c>
      <c r="FX10" s="67">
        <v>5021101000</v>
      </c>
      <c r="FY10" s="67">
        <v>5021102000</v>
      </c>
      <c r="FZ10" s="67">
        <v>50211030020</v>
      </c>
      <c r="GA10" s="67">
        <v>5021199000</v>
      </c>
      <c r="GB10" s="67">
        <v>5021202000</v>
      </c>
      <c r="GC10" s="67">
        <v>5021203000</v>
      </c>
      <c r="GD10" s="67">
        <v>5021299000</v>
      </c>
      <c r="GE10" s="67">
        <v>5021307000</v>
      </c>
      <c r="GF10" s="67">
        <v>5021309000</v>
      </c>
      <c r="GG10" s="67">
        <v>5021402000</v>
      </c>
      <c r="GH10" s="67">
        <v>5021403000</v>
      </c>
      <c r="GI10" s="67">
        <v>5021405000</v>
      </c>
      <c r="GJ10" s="67">
        <v>5021499000</v>
      </c>
      <c r="GK10" s="67">
        <v>5021502000</v>
      </c>
      <c r="GL10" s="67">
        <v>5021503000</v>
      </c>
      <c r="GM10" s="67">
        <v>5021601000</v>
      </c>
      <c r="GN10" s="67">
        <v>5029901000</v>
      </c>
      <c r="GO10" s="67">
        <v>5029902000</v>
      </c>
      <c r="GP10" s="67">
        <v>5029903000</v>
      </c>
      <c r="GQ10" s="67">
        <v>5029904000</v>
      </c>
      <c r="GR10" s="67">
        <v>5029906000</v>
      </c>
      <c r="GS10" s="67">
        <v>5029907000</v>
      </c>
      <c r="GT10" s="67">
        <v>5029908000</v>
      </c>
      <c r="GU10" s="67">
        <v>5029999099</v>
      </c>
      <c r="GV10" s="67">
        <v>5030104000</v>
      </c>
      <c r="GW10" s="67">
        <v>4020101099</v>
      </c>
      <c r="GX10" s="67">
        <v>4020104001</v>
      </c>
      <c r="GY10" s="67">
        <v>4020221099</v>
      </c>
      <c r="GZ10" s="67">
        <v>5010203001</v>
      </c>
      <c r="HA10" s="67">
        <v>5010205004</v>
      </c>
      <c r="HB10" s="67">
        <v>5010205003</v>
      </c>
      <c r="HC10" s="67">
        <v>5010211006</v>
      </c>
      <c r="HD10" s="67">
        <v>5010206004</v>
      </c>
      <c r="HE10" s="67">
        <v>5010208001</v>
      </c>
      <c r="HF10" s="67">
        <v>5010210001</v>
      </c>
      <c r="HG10" s="67">
        <v>5010211002</v>
      </c>
      <c r="HH10" s="67">
        <v>5010212001</v>
      </c>
      <c r="HI10" s="67">
        <v>5010213001</v>
      </c>
      <c r="HJ10" s="67">
        <v>5010214001</v>
      </c>
      <c r="HK10" s="67">
        <v>5010215001</v>
      </c>
      <c r="HL10" s="67">
        <v>5010299011</v>
      </c>
      <c r="HM10" s="67">
        <v>5010299012</v>
      </c>
      <c r="HN10" s="67">
        <v>5010299014</v>
      </c>
      <c r="HO10" s="67">
        <v>5010299036</v>
      </c>
      <c r="HP10" s="67">
        <v>5010299038</v>
      </c>
      <c r="HQ10" s="67">
        <v>5010302001</v>
      </c>
      <c r="HR10" s="67">
        <v>5010303001</v>
      </c>
      <c r="HS10" s="67">
        <v>5010304001</v>
      </c>
      <c r="HT10" s="67">
        <v>5010401001</v>
      </c>
      <c r="HU10" s="30">
        <v>5010402001</v>
      </c>
      <c r="HV10" s="67">
        <v>5010403001</v>
      </c>
      <c r="HW10" s="67">
        <v>5010499015</v>
      </c>
      <c r="HX10" s="67">
        <v>5020321002</v>
      </c>
      <c r="HY10" s="67">
        <v>5020321003</v>
      </c>
      <c r="HZ10" s="67">
        <v>5020321099</v>
      </c>
      <c r="IA10" s="67">
        <v>5020502001</v>
      </c>
      <c r="IB10" s="67">
        <v>5020502002</v>
      </c>
      <c r="IC10" s="67">
        <v>5021304001</v>
      </c>
      <c r="ID10" s="67">
        <v>5021304006</v>
      </c>
      <c r="IE10" s="67">
        <v>5021304099</v>
      </c>
      <c r="IF10" s="67">
        <v>5021305002</v>
      </c>
      <c r="IG10" s="67">
        <v>5021305003</v>
      </c>
      <c r="IH10" s="67">
        <v>5021305007</v>
      </c>
      <c r="II10" s="67">
        <v>5021305099</v>
      </c>
      <c r="IJ10" s="67">
        <v>5021306001</v>
      </c>
      <c r="IK10" s="67">
        <v>5021399099</v>
      </c>
      <c r="IL10" s="67">
        <v>5029905001</v>
      </c>
      <c r="IM10" s="67">
        <v>5029905003</v>
      </c>
      <c r="IN10" s="67">
        <v>5029905004</v>
      </c>
      <c r="IO10" s="67">
        <v>5029905005</v>
      </c>
      <c r="IP10" s="67">
        <v>5029905006</v>
      </c>
      <c r="IQ10" s="67">
        <v>5029905008</v>
      </c>
      <c r="IR10" s="67">
        <v>5021501001</v>
      </c>
      <c r="IS10" s="1">
        <v>1</v>
      </c>
    </row>
    <row r="11" spans="1:262" s="136" customFormat="1" ht="41.25" hidden="1" customHeight="1" x14ac:dyDescent="0.25">
      <c r="A11" s="131"/>
      <c r="B11" s="132"/>
      <c r="C11" s="132"/>
      <c r="D11" s="132"/>
      <c r="E11" s="132"/>
      <c r="F11" s="132"/>
      <c r="G11" s="132"/>
      <c r="H11" s="159"/>
      <c r="I11" s="132"/>
      <c r="J11" s="132"/>
      <c r="K11" s="132"/>
      <c r="L11" s="132"/>
      <c r="M11" s="132"/>
      <c r="N11" s="132"/>
      <c r="O11" s="132"/>
      <c r="P11" s="132"/>
      <c r="Q11" s="132"/>
      <c r="R11" s="123"/>
      <c r="S11" s="124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1"/>
      <c r="AE11" s="111"/>
      <c r="AF11" s="111"/>
      <c r="AG11" s="111"/>
      <c r="AH11" s="111"/>
      <c r="AI11" s="111"/>
      <c r="AJ11" s="111"/>
      <c r="AK11" s="111"/>
      <c r="AL11" s="111"/>
      <c r="AM11" s="111"/>
      <c r="AN11" s="111"/>
      <c r="AO11" s="111"/>
      <c r="AP11" s="111"/>
      <c r="AQ11" s="111"/>
      <c r="AR11" s="111"/>
      <c r="AS11" s="111"/>
      <c r="AT11" s="111"/>
      <c r="AU11" s="111"/>
      <c r="AV11" s="111"/>
      <c r="AW11" s="111"/>
      <c r="AX11" s="111"/>
      <c r="AY11" s="111"/>
      <c r="AZ11" s="111"/>
      <c r="BA11" s="111"/>
      <c r="BB11" s="111"/>
      <c r="BC11" s="111"/>
      <c r="BD11" s="111"/>
      <c r="BE11" s="111"/>
      <c r="BF11" s="111"/>
      <c r="BG11" s="111"/>
      <c r="BH11" s="111"/>
      <c r="BI11" s="111"/>
      <c r="BJ11" s="111"/>
      <c r="BK11" s="111"/>
      <c r="BL11" s="111"/>
      <c r="BM11" s="111"/>
      <c r="BN11" s="111"/>
      <c r="BO11" s="111"/>
      <c r="BP11" s="111"/>
      <c r="BQ11" s="111"/>
      <c r="BR11" s="111"/>
      <c r="BS11" s="111"/>
      <c r="BT11" s="111"/>
      <c r="BU11" s="111"/>
      <c r="BV11" s="111"/>
      <c r="BW11" s="111"/>
      <c r="BX11" s="111"/>
      <c r="BY11" s="111"/>
      <c r="BZ11" s="111"/>
      <c r="CA11" s="111"/>
      <c r="CB11" s="111"/>
      <c r="CC11" s="111"/>
      <c r="CD11" s="111"/>
      <c r="CE11" s="111"/>
      <c r="CF11" s="111"/>
      <c r="CG11" s="111"/>
      <c r="CH11" s="111"/>
      <c r="CI11" s="111"/>
      <c r="CJ11" s="111"/>
      <c r="CK11" s="111"/>
      <c r="CL11" s="111"/>
      <c r="CM11" s="111"/>
      <c r="CN11" s="111"/>
      <c r="CO11" s="111"/>
      <c r="CP11" s="111"/>
      <c r="CQ11" s="111"/>
      <c r="CR11" s="111"/>
      <c r="CS11" s="111"/>
      <c r="CT11" s="111"/>
      <c r="CU11" s="111"/>
      <c r="CV11" s="111"/>
      <c r="CW11" s="111"/>
      <c r="CX11" s="111"/>
      <c r="CY11" s="111"/>
      <c r="CZ11" s="111"/>
      <c r="DA11" s="111"/>
      <c r="DB11" s="111"/>
      <c r="DC11" s="111"/>
      <c r="DD11" s="111"/>
      <c r="DE11" s="111"/>
      <c r="DF11" s="111"/>
      <c r="DG11" s="111"/>
      <c r="DH11" s="111"/>
      <c r="DI11" s="111"/>
      <c r="DJ11" s="111"/>
      <c r="DK11" s="111"/>
      <c r="DL11" s="111"/>
      <c r="DM11" s="111"/>
      <c r="DN11" s="111"/>
      <c r="DO11" s="111"/>
      <c r="DP11" s="111"/>
      <c r="DQ11" s="111"/>
      <c r="DR11" s="111"/>
      <c r="DS11" s="111"/>
      <c r="DT11" s="111"/>
      <c r="DU11" s="111"/>
      <c r="DV11" s="111"/>
      <c r="DW11" s="111"/>
      <c r="DX11" s="111"/>
      <c r="DY11" s="111"/>
      <c r="DZ11" s="111"/>
      <c r="EA11" s="111"/>
      <c r="EB11" s="111"/>
      <c r="EC11" s="111"/>
      <c r="ED11" s="111"/>
      <c r="EE11" s="111"/>
      <c r="EF11" s="111"/>
      <c r="EG11" s="111"/>
      <c r="EH11" s="111"/>
      <c r="EI11" s="111"/>
      <c r="EJ11" s="111"/>
      <c r="EK11" s="111"/>
      <c r="EL11" s="111"/>
      <c r="EM11" s="111"/>
      <c r="EN11" s="111"/>
      <c r="EO11" s="111"/>
      <c r="EP11" s="111"/>
      <c r="EQ11" s="111"/>
      <c r="ER11" s="111"/>
      <c r="ES11" s="111"/>
      <c r="ET11" s="111"/>
      <c r="EU11" s="111"/>
      <c r="EV11" s="111"/>
      <c r="EW11" s="111"/>
      <c r="EX11" s="111"/>
      <c r="EY11" s="111"/>
      <c r="EZ11" s="111"/>
      <c r="FA11" s="111"/>
      <c r="FB11" s="111"/>
      <c r="FC11" s="111"/>
      <c r="FD11" s="111"/>
      <c r="FE11" s="111"/>
      <c r="FF11" s="111"/>
      <c r="FG11" s="111"/>
      <c r="FH11" s="111"/>
      <c r="FI11" s="111"/>
      <c r="FJ11" s="111"/>
      <c r="FK11" s="111"/>
      <c r="FL11" s="111"/>
      <c r="FM11" s="111"/>
      <c r="FN11" s="111"/>
      <c r="FO11" s="111"/>
      <c r="FP11" s="111"/>
      <c r="FQ11" s="111"/>
      <c r="FR11" s="111"/>
      <c r="FS11" s="111"/>
      <c r="FT11" s="111"/>
      <c r="FU11" s="111"/>
      <c r="FV11" s="111"/>
      <c r="FW11" s="111"/>
      <c r="FX11" s="111"/>
      <c r="FY11" s="111"/>
      <c r="FZ11" s="111"/>
      <c r="GA11" s="111"/>
      <c r="GB11" s="111"/>
      <c r="GC11" s="111"/>
      <c r="GD11" s="111"/>
      <c r="GE11" s="111"/>
      <c r="GF11" s="111"/>
      <c r="GG11" s="111"/>
      <c r="GH11" s="111"/>
      <c r="GI11" s="111"/>
      <c r="GJ11" s="111"/>
      <c r="GK11" s="111"/>
      <c r="GL11" s="111"/>
      <c r="GM11" s="111"/>
      <c r="GN11" s="111"/>
      <c r="GO11" s="111"/>
      <c r="GP11" s="111"/>
      <c r="GQ11" s="111"/>
      <c r="GR11" s="111"/>
      <c r="GS11" s="111"/>
      <c r="GT11" s="111"/>
      <c r="GU11" s="111"/>
      <c r="GV11" s="111"/>
      <c r="GW11" s="111"/>
      <c r="GX11" s="111"/>
      <c r="GY11" s="111"/>
      <c r="GZ11" s="111"/>
      <c r="HA11" s="111"/>
      <c r="HB11" s="111"/>
      <c r="HC11" s="111"/>
      <c r="HD11" s="111"/>
      <c r="HE11" s="111"/>
      <c r="HF11" s="111"/>
      <c r="HG11" s="111"/>
      <c r="HH11" s="111"/>
      <c r="HI11" s="111"/>
      <c r="HJ11" s="111"/>
      <c r="HK11" s="111"/>
      <c r="HL11" s="111"/>
      <c r="HM11" s="111"/>
      <c r="HN11" s="111"/>
      <c r="HO11" s="111"/>
      <c r="HP11" s="111"/>
      <c r="HQ11" s="111"/>
      <c r="HR11" s="111"/>
      <c r="HS11" s="111"/>
      <c r="HT11" s="111"/>
      <c r="HU11" s="111"/>
      <c r="HV11" s="111"/>
      <c r="HW11" s="111"/>
      <c r="HX11" s="111"/>
      <c r="HY11" s="111"/>
      <c r="HZ11" s="111"/>
      <c r="IA11" s="111"/>
      <c r="IB11" s="111"/>
      <c r="IC11" s="111"/>
      <c r="ID11" s="111"/>
      <c r="IE11" s="111"/>
      <c r="IF11" s="111"/>
      <c r="IG11" s="111"/>
      <c r="IH11" s="111"/>
      <c r="II11" s="111"/>
      <c r="IJ11" s="111"/>
      <c r="IK11" s="111"/>
      <c r="IL11" s="111"/>
      <c r="IM11" s="111"/>
      <c r="IN11" s="111"/>
      <c r="IO11" s="111"/>
      <c r="IP11" s="111"/>
      <c r="IQ11" s="111"/>
      <c r="IR11" s="111"/>
      <c r="IS11" s="134">
        <f>IS10+1</f>
        <v>2</v>
      </c>
      <c r="IT11" s="135">
        <f>SUM(R11:AU11)-SUM(AV11:IR11)</f>
        <v>0</v>
      </c>
      <c r="JB11" s="137"/>
    </row>
    <row r="12" spans="1:262" s="136" customFormat="1" ht="41.25" customHeight="1" x14ac:dyDescent="0.25">
      <c r="A12" s="131"/>
      <c r="B12" s="132"/>
      <c r="C12" s="141" t="s">
        <v>404</v>
      </c>
      <c r="D12" s="149" t="s">
        <v>400</v>
      </c>
      <c r="E12" s="141" t="s">
        <v>401</v>
      </c>
      <c r="F12" s="128">
        <v>45267</v>
      </c>
      <c r="G12" s="129">
        <v>64212796</v>
      </c>
      <c r="H12" s="129" t="s">
        <v>420</v>
      </c>
      <c r="I12" s="151" t="s">
        <v>386</v>
      </c>
      <c r="J12" s="129" t="s">
        <v>420</v>
      </c>
      <c r="K12" s="151" t="s">
        <v>389</v>
      </c>
      <c r="L12" s="151" t="s">
        <v>392</v>
      </c>
      <c r="M12" s="151" t="s">
        <v>393</v>
      </c>
      <c r="N12" s="151" t="s">
        <v>394</v>
      </c>
      <c r="O12" s="129">
        <v>5020321099</v>
      </c>
      <c r="P12" s="129">
        <v>6</v>
      </c>
      <c r="Q12" s="151" t="s">
        <v>397</v>
      </c>
      <c r="R12" s="162">
        <v>9322.32</v>
      </c>
      <c r="S12" s="124">
        <v>527.68000000000006</v>
      </c>
      <c r="T12" s="111"/>
      <c r="U12" s="111"/>
      <c r="V12" s="111"/>
      <c r="W12" s="111"/>
      <c r="X12" s="111"/>
      <c r="Y12" s="111"/>
      <c r="Z12" s="111"/>
      <c r="AA12" s="111"/>
      <c r="AB12" s="111"/>
      <c r="AC12" s="111"/>
      <c r="AD12" s="111"/>
      <c r="AE12" s="111"/>
      <c r="AF12" s="111"/>
      <c r="AG12" s="111"/>
      <c r="AH12" s="111"/>
      <c r="AI12" s="111">
        <v>9850</v>
      </c>
      <c r="AJ12" s="111"/>
      <c r="AK12" s="111"/>
      <c r="AL12" s="111"/>
      <c r="AM12" s="111"/>
      <c r="AN12" s="111"/>
      <c r="AO12" s="111"/>
      <c r="AP12" s="111"/>
      <c r="AQ12" s="111"/>
      <c r="AR12" s="111"/>
      <c r="AS12" s="111"/>
      <c r="AT12" s="111"/>
      <c r="AU12" s="111"/>
      <c r="AV12" s="111"/>
      <c r="AW12" s="111"/>
      <c r="AX12" s="111"/>
      <c r="AY12" s="111"/>
      <c r="AZ12" s="111"/>
      <c r="BA12" s="111"/>
      <c r="BB12" s="111"/>
      <c r="BC12" s="111"/>
      <c r="BD12" s="111"/>
      <c r="BE12" s="111"/>
      <c r="BF12" s="111"/>
      <c r="BG12" s="111"/>
      <c r="BH12" s="111"/>
      <c r="BI12" s="111"/>
      <c r="BJ12" s="111"/>
      <c r="BK12" s="111"/>
      <c r="BL12" s="111"/>
      <c r="BM12" s="111"/>
      <c r="BN12" s="111"/>
      <c r="BO12" s="111"/>
      <c r="BP12" s="111"/>
      <c r="BQ12" s="111"/>
      <c r="BR12" s="111"/>
      <c r="BS12" s="111"/>
      <c r="BT12" s="111"/>
      <c r="BU12" s="111"/>
      <c r="BV12" s="111"/>
      <c r="BW12" s="111"/>
      <c r="BX12" s="111"/>
      <c r="BY12" s="111"/>
      <c r="BZ12" s="111"/>
      <c r="CA12" s="111">
        <v>9850</v>
      </c>
      <c r="CB12" s="111"/>
      <c r="CC12" s="111"/>
      <c r="CD12" s="111"/>
      <c r="CE12" s="111"/>
      <c r="CF12" s="111"/>
      <c r="CG12" s="111"/>
      <c r="CH12" s="111"/>
      <c r="CI12" s="111"/>
      <c r="CJ12" s="111"/>
      <c r="CK12" s="111"/>
      <c r="CL12" s="111"/>
      <c r="CM12" s="111"/>
      <c r="CN12" s="111"/>
      <c r="CO12" s="111"/>
      <c r="CP12" s="111"/>
      <c r="CQ12" s="111"/>
      <c r="CR12" s="111"/>
      <c r="CS12" s="111"/>
      <c r="CT12" s="111"/>
      <c r="CU12" s="111"/>
      <c r="CV12" s="111"/>
      <c r="CW12" s="111"/>
      <c r="CX12" s="111"/>
      <c r="CY12" s="111"/>
      <c r="CZ12" s="111"/>
      <c r="DA12" s="111"/>
      <c r="DB12" s="111"/>
      <c r="DC12" s="111"/>
      <c r="DD12" s="111"/>
      <c r="DE12" s="111"/>
      <c r="DF12" s="111"/>
      <c r="DG12" s="111"/>
      <c r="DH12" s="111"/>
      <c r="DI12" s="111"/>
      <c r="DJ12" s="111"/>
      <c r="DK12" s="111"/>
      <c r="DL12" s="111"/>
      <c r="DM12" s="111"/>
      <c r="DN12" s="111"/>
      <c r="DO12" s="111"/>
      <c r="DP12" s="111"/>
      <c r="DQ12" s="111"/>
      <c r="DR12" s="111"/>
      <c r="DS12" s="111"/>
      <c r="DT12" s="111"/>
      <c r="DU12" s="111"/>
      <c r="DV12" s="111"/>
      <c r="DW12" s="111"/>
      <c r="DX12" s="111"/>
      <c r="DY12" s="111"/>
      <c r="DZ12" s="111"/>
      <c r="EA12" s="111"/>
      <c r="EB12" s="111"/>
      <c r="EC12" s="111"/>
      <c r="ED12" s="111"/>
      <c r="EE12" s="111"/>
      <c r="EF12" s="111"/>
      <c r="EG12" s="111"/>
      <c r="EH12" s="111"/>
      <c r="EI12" s="111"/>
      <c r="EJ12" s="111"/>
      <c r="EK12" s="111"/>
      <c r="EL12" s="111"/>
      <c r="EM12" s="111"/>
      <c r="EN12" s="111"/>
      <c r="EO12" s="111"/>
      <c r="EP12" s="111"/>
      <c r="EQ12" s="111"/>
      <c r="ER12" s="111"/>
      <c r="ES12" s="111"/>
      <c r="ET12" s="111"/>
      <c r="EU12" s="111"/>
      <c r="EV12" s="111"/>
      <c r="EW12" s="111"/>
      <c r="EX12" s="111"/>
      <c r="EY12" s="111"/>
      <c r="EZ12" s="111"/>
      <c r="FA12" s="111"/>
      <c r="FB12" s="111"/>
      <c r="FC12" s="111"/>
      <c r="FD12" s="111"/>
      <c r="FE12" s="111"/>
      <c r="FF12" s="111"/>
      <c r="FG12" s="111"/>
      <c r="FH12" s="111"/>
      <c r="FI12" s="111"/>
      <c r="FJ12" s="111"/>
      <c r="FK12" s="111"/>
      <c r="FL12" s="111"/>
      <c r="FM12" s="111"/>
      <c r="FN12" s="111"/>
      <c r="FO12" s="111"/>
      <c r="FP12" s="111"/>
      <c r="FQ12" s="111"/>
      <c r="FR12" s="111"/>
      <c r="FS12" s="111"/>
      <c r="FT12" s="111"/>
      <c r="FU12" s="111"/>
      <c r="FV12" s="111"/>
      <c r="FW12" s="111"/>
      <c r="FX12" s="111"/>
      <c r="FY12" s="111"/>
      <c r="FZ12" s="111"/>
      <c r="GA12" s="111"/>
      <c r="GB12" s="111"/>
      <c r="GC12" s="111"/>
      <c r="GD12" s="111"/>
      <c r="GE12" s="111"/>
      <c r="GF12" s="111"/>
      <c r="GG12" s="111"/>
      <c r="GH12" s="111"/>
      <c r="GI12" s="111"/>
      <c r="GJ12" s="111"/>
      <c r="GK12" s="111"/>
      <c r="GL12" s="111"/>
      <c r="GM12" s="111"/>
      <c r="GN12" s="111"/>
      <c r="GO12" s="111"/>
      <c r="GP12" s="111"/>
      <c r="GQ12" s="111"/>
      <c r="GR12" s="111"/>
      <c r="GS12" s="111"/>
      <c r="GT12" s="111"/>
      <c r="GU12" s="111"/>
      <c r="GV12" s="111"/>
      <c r="GW12" s="111"/>
      <c r="GX12" s="111"/>
      <c r="GY12" s="111"/>
      <c r="GZ12" s="111"/>
      <c r="HA12" s="111"/>
      <c r="HB12" s="111"/>
      <c r="HC12" s="111"/>
      <c r="HD12" s="111"/>
      <c r="HE12" s="111"/>
      <c r="HF12" s="111"/>
      <c r="HG12" s="111"/>
      <c r="HH12" s="111"/>
      <c r="HI12" s="111"/>
      <c r="HJ12" s="111"/>
      <c r="HK12" s="111"/>
      <c r="HL12" s="111"/>
      <c r="HM12" s="111"/>
      <c r="HN12" s="111"/>
      <c r="HO12" s="111"/>
      <c r="HP12" s="111"/>
      <c r="HQ12" s="111"/>
      <c r="HR12" s="111"/>
      <c r="HS12" s="111"/>
      <c r="HT12" s="111"/>
      <c r="HU12" s="111"/>
      <c r="HV12" s="111"/>
      <c r="HW12" s="111"/>
      <c r="HX12" s="111"/>
      <c r="HY12" s="111"/>
      <c r="HZ12" s="111">
        <v>9850</v>
      </c>
      <c r="IA12" s="111"/>
      <c r="IB12" s="111"/>
      <c r="IC12" s="111"/>
      <c r="ID12" s="111"/>
      <c r="IE12" s="111"/>
      <c r="IF12" s="111"/>
      <c r="IG12" s="111"/>
      <c r="IH12" s="111"/>
      <c r="II12" s="111"/>
      <c r="IJ12" s="111"/>
      <c r="IK12" s="111"/>
      <c r="IL12" s="111"/>
      <c r="IM12" s="111"/>
      <c r="IN12" s="111"/>
      <c r="IO12" s="111"/>
      <c r="IP12" s="111"/>
      <c r="IQ12" s="111"/>
      <c r="IR12" s="111"/>
      <c r="IS12" s="134">
        <f t="shared" ref="IS12:IS25" si="0">IS11+1</f>
        <v>3</v>
      </c>
      <c r="IT12" s="135">
        <f>SUM(R12:AU12)-SUM(AV12:IR12)</f>
        <v>0</v>
      </c>
      <c r="JB12" s="137"/>
    </row>
    <row r="13" spans="1:262" s="136" customFormat="1" ht="41.25" customHeight="1" x14ac:dyDescent="0.25">
      <c r="A13" s="131"/>
      <c r="B13" s="132"/>
      <c r="C13" s="141" t="s">
        <v>404</v>
      </c>
      <c r="D13" s="149" t="s">
        <v>400</v>
      </c>
      <c r="E13" s="141" t="s">
        <v>402</v>
      </c>
      <c r="F13" s="128">
        <v>45278</v>
      </c>
      <c r="G13" s="129">
        <v>64212797</v>
      </c>
      <c r="H13" s="128" t="s">
        <v>421</v>
      </c>
      <c r="I13" s="158" t="s">
        <v>387</v>
      </c>
      <c r="J13" s="138" t="s">
        <v>421</v>
      </c>
      <c r="K13" s="133" t="s">
        <v>390</v>
      </c>
      <c r="L13" s="130" t="s">
        <v>392</v>
      </c>
      <c r="M13" s="146" t="s">
        <v>395</v>
      </c>
      <c r="N13" s="147" t="s">
        <v>394</v>
      </c>
      <c r="O13" s="130">
        <v>4030106000</v>
      </c>
      <c r="P13" s="110">
        <v>6</v>
      </c>
      <c r="Q13" s="127" t="s">
        <v>398</v>
      </c>
      <c r="R13" s="162">
        <v>24133.93</v>
      </c>
      <c r="S13" s="124">
        <v>1366.0700000000002</v>
      </c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>
        <v>25500</v>
      </c>
      <c r="AI13" s="111"/>
      <c r="AJ13" s="111"/>
      <c r="AK13" s="111"/>
      <c r="AL13" s="111"/>
      <c r="AM13" s="111"/>
      <c r="AN13" s="111"/>
      <c r="AO13" s="111"/>
      <c r="AP13" s="111"/>
      <c r="AQ13" s="111"/>
      <c r="AR13" s="111"/>
      <c r="AS13" s="111"/>
      <c r="AT13" s="111"/>
      <c r="AU13" s="111"/>
      <c r="AV13" s="111"/>
      <c r="AW13" s="111"/>
      <c r="AX13" s="111"/>
      <c r="AY13" s="111"/>
      <c r="AZ13" s="111"/>
      <c r="BA13" s="111"/>
      <c r="BB13" s="111"/>
      <c r="BC13" s="111"/>
      <c r="BD13" s="111"/>
      <c r="BE13" s="111"/>
      <c r="BF13" s="111"/>
      <c r="BG13" s="111"/>
      <c r="BH13" s="111"/>
      <c r="BI13" s="111"/>
      <c r="BJ13" s="111"/>
      <c r="BK13" s="111"/>
      <c r="BL13" s="111"/>
      <c r="BM13" s="111"/>
      <c r="BN13" s="111"/>
      <c r="BO13" s="111"/>
      <c r="BP13" s="111"/>
      <c r="BQ13" s="111"/>
      <c r="BR13" s="111"/>
      <c r="BS13" s="111"/>
      <c r="BT13" s="111"/>
      <c r="BU13" s="111"/>
      <c r="BV13" s="111">
        <v>25500</v>
      </c>
      <c r="BW13" s="111"/>
      <c r="BX13" s="111"/>
      <c r="BY13" s="111"/>
      <c r="BZ13" s="111"/>
      <c r="CA13" s="111"/>
      <c r="CB13" s="111"/>
      <c r="CC13" s="111"/>
      <c r="CD13" s="111"/>
      <c r="CE13" s="111"/>
      <c r="CF13" s="111"/>
      <c r="CG13" s="111"/>
      <c r="CH13" s="111"/>
      <c r="CI13" s="111"/>
      <c r="CJ13" s="111"/>
      <c r="CK13" s="111"/>
      <c r="CL13" s="111"/>
      <c r="CM13" s="111"/>
      <c r="CN13" s="111"/>
      <c r="CO13" s="111"/>
      <c r="CP13" s="111"/>
      <c r="CQ13" s="111"/>
      <c r="CR13" s="111"/>
      <c r="CS13" s="111"/>
      <c r="CT13" s="111"/>
      <c r="CU13" s="111"/>
      <c r="CV13" s="111"/>
      <c r="CW13" s="111"/>
      <c r="CX13" s="111"/>
      <c r="CY13" s="111"/>
      <c r="CZ13" s="111"/>
      <c r="DA13" s="111"/>
      <c r="DB13" s="111"/>
      <c r="DC13" s="111"/>
      <c r="DD13" s="111"/>
      <c r="DE13" s="111"/>
      <c r="DF13" s="111"/>
      <c r="DG13" s="111"/>
      <c r="DH13" s="111"/>
      <c r="DI13" s="111"/>
      <c r="DJ13" s="111"/>
      <c r="DK13" s="111"/>
      <c r="DL13" s="111"/>
      <c r="DM13" s="111"/>
      <c r="DN13" s="111"/>
      <c r="DO13" s="111"/>
      <c r="DP13" s="111"/>
      <c r="DQ13" s="111"/>
      <c r="DR13" s="111"/>
      <c r="DS13" s="111"/>
      <c r="DT13" s="111"/>
      <c r="DU13" s="111"/>
      <c r="DV13" s="111"/>
      <c r="DW13" s="111"/>
      <c r="DX13" s="111"/>
      <c r="DY13" s="111"/>
      <c r="DZ13" s="111"/>
      <c r="EA13" s="111"/>
      <c r="EB13" s="111"/>
      <c r="EC13" s="111"/>
      <c r="ED13" s="111"/>
      <c r="EE13" s="111"/>
      <c r="EF13" s="111"/>
      <c r="EG13" s="111"/>
      <c r="EH13" s="111"/>
      <c r="EI13" s="111"/>
      <c r="EJ13" s="111"/>
      <c r="EK13" s="111"/>
      <c r="EL13" s="111"/>
      <c r="EM13" s="111"/>
      <c r="EN13" s="111"/>
      <c r="EO13" s="111"/>
      <c r="EP13" s="111"/>
      <c r="EQ13" s="111"/>
      <c r="ER13" s="111"/>
      <c r="ES13" s="111"/>
      <c r="ET13" s="111"/>
      <c r="EU13" s="111"/>
      <c r="EV13" s="111"/>
      <c r="EW13" s="111"/>
      <c r="EX13" s="111"/>
      <c r="EY13" s="111"/>
      <c r="EZ13" s="111"/>
      <c r="FA13" s="111"/>
      <c r="FB13" s="111"/>
      <c r="FC13" s="111"/>
      <c r="FD13" s="111"/>
      <c r="FE13" s="111"/>
      <c r="FF13" s="111"/>
      <c r="FG13" s="111"/>
      <c r="FH13" s="111"/>
      <c r="FI13" s="111"/>
      <c r="FJ13" s="111"/>
      <c r="FK13" s="111"/>
      <c r="FL13" s="111"/>
      <c r="FM13" s="111"/>
      <c r="FN13" s="111"/>
      <c r="FO13" s="111"/>
      <c r="FP13" s="111"/>
      <c r="FQ13" s="111"/>
      <c r="FR13" s="111"/>
      <c r="FS13" s="111"/>
      <c r="FT13" s="111"/>
      <c r="FU13" s="111"/>
      <c r="FV13" s="111"/>
      <c r="FW13" s="111"/>
      <c r="FX13" s="111"/>
      <c r="FY13" s="111"/>
      <c r="FZ13" s="111"/>
      <c r="GA13" s="111"/>
      <c r="GB13" s="111"/>
      <c r="GC13" s="111"/>
      <c r="GD13" s="111"/>
      <c r="GE13" s="111"/>
      <c r="GF13" s="111"/>
      <c r="GG13" s="111"/>
      <c r="GH13" s="111"/>
      <c r="GI13" s="111"/>
      <c r="GJ13" s="111"/>
      <c r="GK13" s="111"/>
      <c r="GL13" s="111"/>
      <c r="GM13" s="111"/>
      <c r="GN13" s="111"/>
      <c r="GO13" s="111"/>
      <c r="GP13" s="111"/>
      <c r="GQ13" s="111"/>
      <c r="GR13" s="111"/>
      <c r="GS13" s="111"/>
      <c r="GT13" s="111"/>
      <c r="GU13" s="111"/>
      <c r="GV13" s="111"/>
      <c r="GW13" s="111"/>
      <c r="GX13" s="111"/>
      <c r="GY13" s="111"/>
      <c r="GZ13" s="111"/>
      <c r="HA13" s="111"/>
      <c r="HB13" s="111"/>
      <c r="HC13" s="111"/>
      <c r="HD13" s="111"/>
      <c r="HE13" s="111"/>
      <c r="HF13" s="111"/>
      <c r="HG13" s="111"/>
      <c r="HH13" s="111"/>
      <c r="HI13" s="111"/>
      <c r="HJ13" s="111"/>
      <c r="HK13" s="111"/>
      <c r="HL13" s="111"/>
      <c r="HM13" s="111"/>
      <c r="HN13" s="111"/>
      <c r="HO13" s="111"/>
      <c r="HP13" s="111"/>
      <c r="HQ13" s="111"/>
      <c r="HR13" s="111"/>
      <c r="HS13" s="111"/>
      <c r="HT13" s="111"/>
      <c r="HU13" s="111"/>
      <c r="HV13" s="111"/>
      <c r="HW13" s="111"/>
      <c r="HX13" s="111">
        <v>25500</v>
      </c>
      <c r="HY13" s="111"/>
      <c r="HZ13" s="111"/>
      <c r="IA13" s="111"/>
      <c r="IB13" s="111"/>
      <c r="IC13" s="111"/>
      <c r="ID13" s="111"/>
      <c r="IE13" s="111"/>
      <c r="IF13" s="111"/>
      <c r="IG13" s="111"/>
      <c r="IH13" s="111"/>
      <c r="II13" s="111"/>
      <c r="IJ13" s="111"/>
      <c r="IK13" s="111"/>
      <c r="IL13" s="111"/>
      <c r="IM13" s="111"/>
      <c r="IN13" s="111"/>
      <c r="IO13" s="111"/>
      <c r="IP13" s="111"/>
      <c r="IQ13" s="111"/>
      <c r="IR13" s="111"/>
      <c r="IS13" s="134">
        <f t="shared" si="0"/>
        <v>4</v>
      </c>
      <c r="IT13" s="135">
        <f t="shared" ref="IT13:IT25" si="1">SUM(R13:AU13)-SUM(AV13:IR13)</f>
        <v>0</v>
      </c>
      <c r="JB13" s="137"/>
    </row>
    <row r="14" spans="1:262" s="136" customFormat="1" ht="33" customHeight="1" x14ac:dyDescent="0.25">
      <c r="A14" s="131"/>
      <c r="B14" s="132"/>
      <c r="C14" s="141" t="s">
        <v>404</v>
      </c>
      <c r="D14" s="149" t="s">
        <v>400</v>
      </c>
      <c r="E14" s="141" t="s">
        <v>403</v>
      </c>
      <c r="F14" s="152">
        <v>45279</v>
      </c>
      <c r="G14" s="110">
        <v>64212798</v>
      </c>
      <c r="H14" s="152" t="s">
        <v>422</v>
      </c>
      <c r="I14" s="153" t="s">
        <v>388</v>
      </c>
      <c r="J14" s="154" t="s">
        <v>422</v>
      </c>
      <c r="K14" s="133" t="s">
        <v>391</v>
      </c>
      <c r="L14" s="153" t="s">
        <v>392</v>
      </c>
      <c r="M14" s="155" t="s">
        <v>396</v>
      </c>
      <c r="N14" s="156" t="s">
        <v>394</v>
      </c>
      <c r="O14" s="153">
        <v>5029999099</v>
      </c>
      <c r="P14" s="110">
        <v>13</v>
      </c>
      <c r="Q14" s="157" t="s">
        <v>399</v>
      </c>
      <c r="R14" s="161">
        <v>539219.06999999995</v>
      </c>
      <c r="S14" s="149">
        <v>144780.93</v>
      </c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11"/>
      <c r="AL14" s="111"/>
      <c r="AM14" s="111"/>
      <c r="AN14" s="111"/>
      <c r="AO14" s="111"/>
      <c r="AP14" s="111"/>
      <c r="AQ14" s="111"/>
      <c r="AR14" s="111"/>
      <c r="AS14" s="111"/>
      <c r="AT14" s="111"/>
      <c r="AU14" s="111"/>
      <c r="AV14" s="111"/>
      <c r="AW14" s="111"/>
      <c r="AX14" s="111"/>
      <c r="AY14" s="111"/>
      <c r="AZ14" s="111"/>
      <c r="BA14" s="111"/>
      <c r="BB14" s="111"/>
      <c r="BC14" s="111"/>
      <c r="BD14" s="111"/>
      <c r="BE14" s="111"/>
      <c r="BF14" s="111"/>
      <c r="BG14" s="111"/>
      <c r="BH14" s="111"/>
      <c r="BI14" s="111"/>
      <c r="BJ14" s="111"/>
      <c r="BK14" s="111"/>
      <c r="BL14" s="111"/>
      <c r="BM14" s="111"/>
      <c r="BN14" s="111"/>
      <c r="BO14" s="111"/>
      <c r="BP14" s="111"/>
      <c r="BQ14" s="111"/>
      <c r="BR14" s="111"/>
      <c r="BS14" s="111"/>
      <c r="BT14" s="111"/>
      <c r="BU14" s="111"/>
      <c r="BV14" s="111"/>
      <c r="BW14" s="111"/>
      <c r="BX14" s="111"/>
      <c r="BY14" s="111"/>
      <c r="BZ14" s="111"/>
      <c r="CA14" s="111"/>
      <c r="CB14" s="111"/>
      <c r="CC14" s="111"/>
      <c r="CD14" s="111"/>
      <c r="CE14" s="111"/>
      <c r="CF14" s="111"/>
      <c r="CG14" s="111"/>
      <c r="CH14" s="111"/>
      <c r="CI14" s="111"/>
      <c r="CJ14" s="111"/>
      <c r="CK14" s="111"/>
      <c r="CL14" s="111"/>
      <c r="CM14" s="111"/>
      <c r="CN14" s="111"/>
      <c r="CO14" s="111"/>
      <c r="CP14" s="111"/>
      <c r="CQ14" s="111"/>
      <c r="CR14" s="111"/>
      <c r="CS14" s="111"/>
      <c r="CT14" s="111"/>
      <c r="CU14" s="111"/>
      <c r="CV14" s="111"/>
      <c r="CW14" s="111"/>
      <c r="CX14" s="111"/>
      <c r="CY14" s="111"/>
      <c r="CZ14" s="111"/>
      <c r="DA14" s="111"/>
      <c r="DB14" s="111"/>
      <c r="DC14" s="111"/>
      <c r="DD14" s="111"/>
      <c r="DE14" s="111"/>
      <c r="DF14" s="111"/>
      <c r="DG14" s="111"/>
      <c r="DH14" s="111">
        <v>539219.06999999995</v>
      </c>
      <c r="DI14" s="111"/>
      <c r="DJ14" s="111"/>
      <c r="DK14" s="111"/>
      <c r="DL14" s="111"/>
      <c r="DM14" s="111"/>
      <c r="DN14" s="111"/>
      <c r="DO14" s="111"/>
      <c r="DP14" s="111"/>
      <c r="DQ14" s="111"/>
      <c r="DR14" s="111"/>
      <c r="DS14" s="111"/>
      <c r="DT14" s="111"/>
      <c r="DU14" s="111"/>
      <c r="DV14" s="111"/>
      <c r="DW14" s="111"/>
      <c r="DX14" s="111"/>
      <c r="DY14" s="111"/>
      <c r="DZ14" s="111"/>
      <c r="EA14" s="111"/>
      <c r="EB14" s="111"/>
      <c r="EC14" s="111"/>
      <c r="ED14" s="111"/>
      <c r="EE14" s="111"/>
      <c r="EF14" s="111"/>
      <c r="EG14" s="111"/>
      <c r="EH14" s="111"/>
      <c r="EI14" s="111"/>
      <c r="EJ14" s="111"/>
      <c r="EK14" s="111"/>
      <c r="EL14" s="111"/>
      <c r="EM14" s="111"/>
      <c r="EN14" s="111"/>
      <c r="EO14" s="111"/>
      <c r="EP14" s="111"/>
      <c r="EQ14" s="111"/>
      <c r="ER14" s="111"/>
      <c r="ES14" s="111"/>
      <c r="ET14" s="111"/>
      <c r="EU14" s="111"/>
      <c r="EV14" s="111"/>
      <c r="EW14" s="111"/>
      <c r="EX14" s="111"/>
      <c r="EY14" s="111"/>
      <c r="EZ14" s="111"/>
      <c r="FA14" s="111"/>
      <c r="FB14" s="111"/>
      <c r="FC14" s="111"/>
      <c r="FD14" s="111"/>
      <c r="FE14" s="111"/>
      <c r="FF14" s="111"/>
      <c r="FG14" s="111"/>
      <c r="FH14" s="111"/>
      <c r="FI14" s="111"/>
      <c r="FJ14" s="111"/>
      <c r="FK14" s="111"/>
      <c r="FL14" s="111"/>
      <c r="FM14" s="111"/>
      <c r="FN14" s="111"/>
      <c r="FO14" s="111"/>
      <c r="FP14" s="111"/>
      <c r="FQ14" s="111"/>
      <c r="FR14" s="111"/>
      <c r="FS14" s="111"/>
      <c r="FT14" s="111"/>
      <c r="FU14" s="111"/>
      <c r="FV14" s="111"/>
      <c r="FW14" s="111"/>
      <c r="FX14" s="111"/>
      <c r="FY14" s="111"/>
      <c r="FZ14" s="111"/>
      <c r="GA14" s="111"/>
      <c r="GB14" s="111"/>
      <c r="GC14" s="111"/>
      <c r="GD14" s="111"/>
      <c r="GE14" s="111"/>
      <c r="GF14" s="111"/>
      <c r="GG14" s="111"/>
      <c r="GH14" s="111"/>
      <c r="GI14" s="111"/>
      <c r="GJ14" s="111"/>
      <c r="GK14" s="111"/>
      <c r="GL14" s="111"/>
      <c r="GM14" s="111"/>
      <c r="GN14" s="111"/>
      <c r="GO14" s="111"/>
      <c r="GP14" s="111"/>
      <c r="GQ14" s="111"/>
      <c r="GR14" s="111"/>
      <c r="GS14" s="111"/>
      <c r="GT14" s="111"/>
      <c r="GU14" s="111">
        <v>144780.93</v>
      </c>
      <c r="GV14" s="111"/>
      <c r="GW14" s="111"/>
      <c r="GX14" s="111"/>
      <c r="GY14" s="111"/>
      <c r="GZ14" s="111"/>
      <c r="HA14" s="111"/>
      <c r="HB14" s="111"/>
      <c r="HC14" s="111"/>
      <c r="HD14" s="111"/>
      <c r="HE14" s="111"/>
      <c r="HF14" s="111"/>
      <c r="HG14" s="111"/>
      <c r="HH14" s="111"/>
      <c r="HI14" s="111"/>
      <c r="HJ14" s="111"/>
      <c r="HK14" s="111"/>
      <c r="HL14" s="111"/>
      <c r="HM14" s="111"/>
      <c r="HN14" s="111"/>
      <c r="HO14" s="111"/>
      <c r="HP14" s="111"/>
      <c r="HQ14" s="111"/>
      <c r="HR14" s="111"/>
      <c r="HS14" s="111"/>
      <c r="HT14" s="111"/>
      <c r="HU14" s="111"/>
      <c r="HV14" s="111"/>
      <c r="HW14" s="111"/>
      <c r="HX14" s="111"/>
      <c r="HY14" s="111"/>
      <c r="HZ14" s="111"/>
      <c r="IA14" s="111"/>
      <c r="IB14" s="111"/>
      <c r="IC14" s="111"/>
      <c r="ID14" s="111"/>
      <c r="IE14" s="111"/>
      <c r="IF14" s="111"/>
      <c r="IG14" s="111"/>
      <c r="IH14" s="111"/>
      <c r="II14" s="111"/>
      <c r="IJ14" s="111"/>
      <c r="IK14" s="111"/>
      <c r="IL14" s="111"/>
      <c r="IM14" s="111"/>
      <c r="IN14" s="111"/>
      <c r="IO14" s="111"/>
      <c r="IP14" s="111"/>
      <c r="IQ14" s="111"/>
      <c r="IR14" s="111"/>
      <c r="IS14" s="134">
        <f t="shared" si="0"/>
        <v>5</v>
      </c>
      <c r="IT14" s="135">
        <f t="shared" si="1"/>
        <v>0</v>
      </c>
      <c r="JB14" s="137"/>
    </row>
    <row r="15" spans="1:262" s="136" customFormat="1" ht="31.5" customHeight="1" x14ac:dyDescent="0.25">
      <c r="A15" s="131"/>
      <c r="B15" s="132"/>
      <c r="C15" s="141" t="s">
        <v>404</v>
      </c>
      <c r="D15" s="149" t="s">
        <v>400</v>
      </c>
      <c r="E15" s="141" t="s">
        <v>415</v>
      </c>
      <c r="F15" s="152">
        <v>45288</v>
      </c>
      <c r="G15" s="110">
        <v>64212799</v>
      </c>
      <c r="H15" s="152" t="s">
        <v>423</v>
      </c>
      <c r="I15" s="153" t="s">
        <v>424</v>
      </c>
      <c r="J15" s="154" t="s">
        <v>423</v>
      </c>
      <c r="K15" s="133" t="s">
        <v>425</v>
      </c>
      <c r="L15" s="153" t="s">
        <v>392</v>
      </c>
      <c r="M15" s="155" t="s">
        <v>410</v>
      </c>
      <c r="N15" s="156" t="s">
        <v>394</v>
      </c>
      <c r="O15" s="153"/>
      <c r="P15" s="110">
        <v>4</v>
      </c>
      <c r="Q15" s="157" t="s">
        <v>426</v>
      </c>
      <c r="R15" s="161">
        <v>2427.59</v>
      </c>
      <c r="S15" s="149">
        <v>137.41</v>
      </c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1"/>
      <c r="AF15" s="111"/>
      <c r="AG15" s="111"/>
      <c r="AH15" s="111"/>
      <c r="AI15" s="111"/>
      <c r="AJ15" s="111"/>
      <c r="AK15" s="111"/>
      <c r="AL15" s="111"/>
      <c r="AM15" s="111"/>
      <c r="AN15" s="111"/>
      <c r="AO15" s="111"/>
      <c r="AP15" s="111"/>
      <c r="AQ15" s="111"/>
      <c r="AR15" s="111"/>
      <c r="AS15" s="111"/>
      <c r="AT15" s="111"/>
      <c r="AU15" s="111"/>
      <c r="AV15" s="111"/>
      <c r="AW15" s="111"/>
      <c r="AX15" s="111"/>
      <c r="AY15" s="111"/>
      <c r="AZ15" s="111"/>
      <c r="BA15" s="111"/>
      <c r="BB15" s="111"/>
      <c r="BC15" s="111"/>
      <c r="BD15" s="111"/>
      <c r="BE15" s="111"/>
      <c r="BF15" s="111"/>
      <c r="BG15" s="111"/>
      <c r="BH15" s="111"/>
      <c r="BI15" s="111"/>
      <c r="BJ15" s="111"/>
      <c r="BK15" s="111"/>
      <c r="BL15" s="111"/>
      <c r="BM15" s="111"/>
      <c r="BN15" s="111"/>
      <c r="BO15" s="111"/>
      <c r="BP15" s="111"/>
      <c r="BQ15" s="111"/>
      <c r="BR15" s="111"/>
      <c r="BS15" s="111"/>
      <c r="BT15" s="111">
        <v>2565</v>
      </c>
      <c r="BU15" s="111"/>
      <c r="BV15" s="111"/>
      <c r="BW15" s="111"/>
      <c r="BX15" s="111"/>
      <c r="BY15" s="111"/>
      <c r="BZ15" s="111"/>
      <c r="CA15" s="111"/>
      <c r="CB15" s="111"/>
      <c r="CC15" s="111"/>
      <c r="CD15" s="111"/>
      <c r="CE15" s="111"/>
      <c r="CF15" s="111"/>
      <c r="CG15" s="111"/>
      <c r="CH15" s="111"/>
      <c r="CI15" s="111"/>
      <c r="CJ15" s="111"/>
      <c r="CK15" s="111"/>
      <c r="CL15" s="111"/>
      <c r="CM15" s="111"/>
      <c r="CN15" s="111"/>
      <c r="CO15" s="111"/>
      <c r="CP15" s="111"/>
      <c r="CQ15" s="111"/>
      <c r="CR15" s="111"/>
      <c r="CS15" s="111"/>
      <c r="CT15" s="111"/>
      <c r="CU15" s="111"/>
      <c r="CV15" s="111"/>
      <c r="CW15" s="111"/>
      <c r="CX15" s="111"/>
      <c r="CY15" s="111"/>
      <c r="CZ15" s="111"/>
      <c r="DA15" s="111"/>
      <c r="DB15" s="111"/>
      <c r="DC15" s="111"/>
      <c r="DD15" s="111"/>
      <c r="DE15" s="111"/>
      <c r="DF15" s="111"/>
      <c r="DG15" s="111"/>
      <c r="DH15" s="111"/>
      <c r="DI15" s="111"/>
      <c r="DJ15" s="111"/>
      <c r="DK15" s="111"/>
      <c r="DL15" s="111"/>
      <c r="DM15" s="111"/>
      <c r="DN15" s="111"/>
      <c r="DO15" s="111"/>
      <c r="DP15" s="111"/>
      <c r="DQ15" s="111"/>
      <c r="DR15" s="111"/>
      <c r="DS15" s="111"/>
      <c r="DT15" s="111"/>
      <c r="DU15" s="111"/>
      <c r="DV15" s="111"/>
      <c r="DW15" s="111"/>
      <c r="DX15" s="111"/>
      <c r="DY15" s="111"/>
      <c r="DZ15" s="111"/>
      <c r="EA15" s="111"/>
      <c r="EB15" s="111"/>
      <c r="EC15" s="111"/>
      <c r="ED15" s="111"/>
      <c r="EE15" s="111"/>
      <c r="EF15" s="111"/>
      <c r="EG15" s="111"/>
      <c r="EH15" s="111"/>
      <c r="EI15" s="111"/>
      <c r="EJ15" s="111"/>
      <c r="EK15" s="111"/>
      <c r="EL15" s="111"/>
      <c r="EM15" s="111"/>
      <c r="EN15" s="111"/>
      <c r="EO15" s="111"/>
      <c r="EP15" s="111"/>
      <c r="EQ15" s="111"/>
      <c r="ER15" s="111"/>
      <c r="ES15" s="111"/>
      <c r="ET15" s="111"/>
      <c r="EU15" s="111"/>
      <c r="EV15" s="111"/>
      <c r="EW15" s="111"/>
      <c r="EX15" s="111"/>
      <c r="EY15" s="111"/>
      <c r="EZ15" s="111"/>
      <c r="FA15" s="111"/>
      <c r="FB15" s="111"/>
      <c r="FC15" s="111"/>
      <c r="FD15" s="111"/>
      <c r="FE15" s="111"/>
      <c r="FF15" s="111"/>
      <c r="FG15" s="111"/>
      <c r="FH15" s="111"/>
      <c r="FI15" s="111"/>
      <c r="FJ15" s="111"/>
      <c r="FK15" s="111"/>
      <c r="FL15" s="111"/>
      <c r="FM15" s="111"/>
      <c r="FN15" s="111"/>
      <c r="FO15" s="111"/>
      <c r="FP15" s="111"/>
      <c r="FQ15" s="111"/>
      <c r="FR15" s="111"/>
      <c r="FS15" s="111"/>
      <c r="FT15" s="111"/>
      <c r="FU15" s="111"/>
      <c r="FV15" s="111"/>
      <c r="FW15" s="111"/>
      <c r="FX15" s="111"/>
      <c r="FY15" s="111"/>
      <c r="FZ15" s="111"/>
      <c r="GA15" s="111"/>
      <c r="GB15" s="111"/>
      <c r="GC15" s="111"/>
      <c r="GD15" s="111"/>
      <c r="GE15" s="111"/>
      <c r="GF15" s="111"/>
      <c r="GG15" s="111"/>
      <c r="GH15" s="111"/>
      <c r="GI15" s="111"/>
      <c r="GJ15" s="111"/>
      <c r="GK15" s="111"/>
      <c r="GL15" s="111"/>
      <c r="GM15" s="111"/>
      <c r="GN15" s="111"/>
      <c r="GO15" s="111"/>
      <c r="GP15" s="111"/>
      <c r="GQ15" s="111"/>
      <c r="GR15" s="111"/>
      <c r="GS15" s="111"/>
      <c r="GT15" s="111"/>
      <c r="GU15" s="111"/>
      <c r="GV15" s="111"/>
      <c r="GW15" s="111"/>
      <c r="GX15" s="111"/>
      <c r="GY15" s="111"/>
      <c r="GZ15" s="111"/>
      <c r="HA15" s="111"/>
      <c r="HB15" s="111"/>
      <c r="HC15" s="111"/>
      <c r="HD15" s="111"/>
      <c r="HE15" s="111"/>
      <c r="HF15" s="111"/>
      <c r="HG15" s="111"/>
      <c r="HH15" s="111"/>
      <c r="HI15" s="111"/>
      <c r="HJ15" s="111"/>
      <c r="HK15" s="111"/>
      <c r="HL15" s="111"/>
      <c r="HM15" s="111"/>
      <c r="HN15" s="111"/>
      <c r="HO15" s="111"/>
      <c r="HP15" s="111"/>
      <c r="HQ15" s="111"/>
      <c r="HR15" s="111"/>
      <c r="HS15" s="111"/>
      <c r="HT15" s="111"/>
      <c r="HU15" s="111"/>
      <c r="HV15" s="111"/>
      <c r="HW15" s="111"/>
      <c r="HX15" s="111"/>
      <c r="HY15" s="111"/>
      <c r="HZ15" s="111"/>
      <c r="IA15" s="111"/>
      <c r="IB15" s="111"/>
      <c r="IC15" s="111"/>
      <c r="ID15" s="111"/>
      <c r="IE15" s="111"/>
      <c r="IF15" s="111"/>
      <c r="IG15" s="111"/>
      <c r="IH15" s="111"/>
      <c r="II15" s="111"/>
      <c r="IJ15" s="111"/>
      <c r="IK15" s="111"/>
      <c r="IL15" s="111"/>
      <c r="IM15" s="111"/>
      <c r="IN15" s="111"/>
      <c r="IO15" s="111"/>
      <c r="IP15" s="111"/>
      <c r="IQ15" s="111"/>
      <c r="IR15" s="111"/>
      <c r="IS15" s="134">
        <f t="shared" si="0"/>
        <v>6</v>
      </c>
      <c r="IT15" s="135">
        <f t="shared" si="1"/>
        <v>0</v>
      </c>
      <c r="JB15" s="137"/>
    </row>
    <row r="16" spans="1:262" s="136" customFormat="1" ht="31.5" customHeight="1" x14ac:dyDescent="0.25">
      <c r="A16" s="131"/>
      <c r="B16" s="132"/>
      <c r="C16" s="141" t="s">
        <v>404</v>
      </c>
      <c r="D16" s="149" t="s">
        <v>400</v>
      </c>
      <c r="E16" s="141" t="s">
        <v>416</v>
      </c>
      <c r="F16" s="152">
        <v>45288</v>
      </c>
      <c r="G16" s="110">
        <v>64212800</v>
      </c>
      <c r="H16" s="152" t="s">
        <v>419</v>
      </c>
      <c r="I16" s="153" t="s">
        <v>405</v>
      </c>
      <c r="J16" s="152" t="s">
        <v>419</v>
      </c>
      <c r="K16" s="133" t="s">
        <v>406</v>
      </c>
      <c r="L16" s="153" t="s">
        <v>392</v>
      </c>
      <c r="M16" s="155" t="s">
        <v>411</v>
      </c>
      <c r="N16" s="156" t="s">
        <v>394</v>
      </c>
      <c r="O16" s="153">
        <v>2020101000</v>
      </c>
      <c r="P16" s="110"/>
      <c r="Q16" s="157" t="s">
        <v>412</v>
      </c>
      <c r="R16" s="161">
        <v>144780.93</v>
      </c>
      <c r="S16" s="149">
        <v>0</v>
      </c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  <c r="AO16" s="111"/>
      <c r="AP16" s="111"/>
      <c r="AQ16" s="111"/>
      <c r="AR16" s="111"/>
      <c r="AS16" s="111"/>
      <c r="AT16" s="111"/>
      <c r="AU16" s="111"/>
      <c r="AV16" s="111"/>
      <c r="AW16" s="111"/>
      <c r="AX16" s="111"/>
      <c r="AY16" s="111"/>
      <c r="AZ16" s="111"/>
      <c r="BA16" s="111"/>
      <c r="BB16" s="111"/>
      <c r="BC16" s="111"/>
      <c r="BD16" s="111"/>
      <c r="BE16" s="111"/>
      <c r="BF16" s="111"/>
      <c r="BG16" s="111"/>
      <c r="BH16" s="111"/>
      <c r="BI16" s="111"/>
      <c r="BJ16" s="111"/>
      <c r="BK16" s="111"/>
      <c r="BL16" s="111"/>
      <c r="BM16" s="111"/>
      <c r="BN16" s="111"/>
      <c r="BO16" s="111"/>
      <c r="BP16" s="111"/>
      <c r="BQ16" s="111"/>
      <c r="BR16" s="111"/>
      <c r="BS16" s="111"/>
      <c r="BT16" s="111"/>
      <c r="BU16" s="111"/>
      <c r="BV16" s="111"/>
      <c r="BW16" s="111"/>
      <c r="BX16" s="111"/>
      <c r="BY16" s="111"/>
      <c r="BZ16" s="111"/>
      <c r="CA16" s="111"/>
      <c r="CB16" s="111"/>
      <c r="CC16" s="111"/>
      <c r="CD16" s="111"/>
      <c r="CE16" s="111"/>
      <c r="CF16" s="111"/>
      <c r="CG16" s="111"/>
      <c r="CH16" s="111"/>
      <c r="CI16" s="111"/>
      <c r="CJ16" s="111"/>
      <c r="CK16" s="111"/>
      <c r="CL16" s="111"/>
      <c r="CM16" s="111"/>
      <c r="CN16" s="111"/>
      <c r="CO16" s="111"/>
      <c r="CP16" s="111"/>
      <c r="CQ16" s="111"/>
      <c r="CR16" s="111"/>
      <c r="CS16" s="111"/>
      <c r="CT16" s="111"/>
      <c r="CU16" s="111"/>
      <c r="CV16" s="111"/>
      <c r="CW16" s="111"/>
      <c r="CX16" s="111"/>
      <c r="CY16" s="111"/>
      <c r="CZ16" s="111"/>
      <c r="DA16" s="111"/>
      <c r="DB16" s="111"/>
      <c r="DC16" s="111"/>
      <c r="DD16" s="111"/>
      <c r="DE16" s="111"/>
      <c r="DF16" s="111"/>
      <c r="DG16" s="111"/>
      <c r="DH16" s="111"/>
      <c r="DI16" s="111"/>
      <c r="DJ16" s="111"/>
      <c r="DK16" s="111"/>
      <c r="DL16" s="111"/>
      <c r="DM16" s="111"/>
      <c r="DN16" s="111"/>
      <c r="DO16" s="111"/>
      <c r="DP16" s="111"/>
      <c r="DQ16" s="111"/>
      <c r="DR16" s="111">
        <v>144780.93</v>
      </c>
      <c r="DS16" s="111"/>
      <c r="DT16" s="111"/>
      <c r="DU16" s="111"/>
      <c r="DV16" s="111"/>
      <c r="DW16" s="111"/>
      <c r="DX16" s="111"/>
      <c r="DY16" s="111"/>
      <c r="DZ16" s="111"/>
      <c r="EA16" s="111"/>
      <c r="EB16" s="111"/>
      <c r="EC16" s="111"/>
      <c r="ED16" s="111"/>
      <c r="EE16" s="111"/>
      <c r="EF16" s="111"/>
      <c r="EG16" s="111"/>
      <c r="EH16" s="111"/>
      <c r="EI16" s="111"/>
      <c r="EJ16" s="111"/>
      <c r="EK16" s="111"/>
      <c r="EL16" s="111"/>
      <c r="EM16" s="111"/>
      <c r="EN16" s="111"/>
      <c r="EO16" s="111"/>
      <c r="EP16" s="111"/>
      <c r="EQ16" s="111"/>
      <c r="ER16" s="111"/>
      <c r="ES16" s="111"/>
      <c r="ET16" s="111"/>
      <c r="EU16" s="111"/>
      <c r="EV16" s="111"/>
      <c r="EW16" s="111"/>
      <c r="EX16" s="111"/>
      <c r="EY16" s="111"/>
      <c r="EZ16" s="111"/>
      <c r="FA16" s="111"/>
      <c r="FB16" s="111"/>
      <c r="FC16" s="111"/>
      <c r="FD16" s="111"/>
      <c r="FE16" s="111"/>
      <c r="FF16" s="111"/>
      <c r="FG16" s="111"/>
      <c r="FH16" s="111"/>
      <c r="FI16" s="111"/>
      <c r="FJ16" s="111"/>
      <c r="FK16" s="111"/>
      <c r="FL16" s="111"/>
      <c r="FM16" s="111"/>
      <c r="FN16" s="111"/>
      <c r="FO16" s="111"/>
      <c r="FP16" s="111"/>
      <c r="FQ16" s="111"/>
      <c r="FR16" s="111"/>
      <c r="FS16" s="111"/>
      <c r="FT16" s="111"/>
      <c r="FU16" s="111"/>
      <c r="FV16" s="111"/>
      <c r="FW16" s="111"/>
      <c r="FX16" s="111"/>
      <c r="FY16" s="111"/>
      <c r="FZ16" s="111"/>
      <c r="GA16" s="111"/>
      <c r="GB16" s="111"/>
      <c r="GC16" s="111"/>
      <c r="GD16" s="111"/>
      <c r="GE16" s="111"/>
      <c r="GF16" s="111"/>
      <c r="GG16" s="111"/>
      <c r="GH16" s="111"/>
      <c r="GI16" s="111"/>
      <c r="GJ16" s="111"/>
      <c r="GK16" s="111"/>
      <c r="GL16" s="111"/>
      <c r="GM16" s="111"/>
      <c r="GN16" s="111"/>
      <c r="GO16" s="111"/>
      <c r="GP16" s="111"/>
      <c r="GQ16" s="111"/>
      <c r="GR16" s="111"/>
      <c r="GS16" s="111"/>
      <c r="GT16" s="111"/>
      <c r="GU16" s="111"/>
      <c r="GV16" s="111"/>
      <c r="GW16" s="111"/>
      <c r="GX16" s="111"/>
      <c r="GY16" s="111"/>
      <c r="GZ16" s="111"/>
      <c r="HA16" s="111"/>
      <c r="HB16" s="111"/>
      <c r="HC16" s="111"/>
      <c r="HD16" s="111"/>
      <c r="HE16" s="111"/>
      <c r="HF16" s="111"/>
      <c r="HG16" s="111"/>
      <c r="HH16" s="111"/>
      <c r="HI16" s="111"/>
      <c r="HJ16" s="111"/>
      <c r="HK16" s="111"/>
      <c r="HL16" s="111"/>
      <c r="HM16" s="111"/>
      <c r="HN16" s="111"/>
      <c r="HO16" s="111"/>
      <c r="HP16" s="111"/>
      <c r="HQ16" s="111"/>
      <c r="HR16" s="111"/>
      <c r="HS16" s="111"/>
      <c r="HT16" s="111"/>
      <c r="HU16" s="111"/>
      <c r="HV16" s="111"/>
      <c r="HW16" s="111"/>
      <c r="HX16" s="111"/>
      <c r="HY16" s="111"/>
      <c r="HZ16" s="111"/>
      <c r="IA16" s="111"/>
      <c r="IB16" s="111"/>
      <c r="IC16" s="111"/>
      <c r="ID16" s="111"/>
      <c r="IE16" s="111"/>
      <c r="IF16" s="111"/>
      <c r="IG16" s="111"/>
      <c r="IH16" s="111"/>
      <c r="II16" s="111"/>
      <c r="IJ16" s="111"/>
      <c r="IK16" s="111"/>
      <c r="IL16" s="111"/>
      <c r="IM16" s="111"/>
      <c r="IN16" s="111"/>
      <c r="IO16" s="111"/>
      <c r="IP16" s="111"/>
      <c r="IQ16" s="111"/>
      <c r="IR16" s="111"/>
      <c r="IS16" s="134">
        <f t="shared" si="0"/>
        <v>7</v>
      </c>
      <c r="IT16" s="135">
        <f t="shared" si="1"/>
        <v>0</v>
      </c>
      <c r="JB16" s="137"/>
    </row>
    <row r="17" spans="1:262" s="136" customFormat="1" ht="31.5" customHeight="1" x14ac:dyDescent="0.25">
      <c r="A17" s="131"/>
      <c r="B17" s="132"/>
      <c r="C17" s="141" t="s">
        <v>404</v>
      </c>
      <c r="D17" s="149" t="s">
        <v>400</v>
      </c>
      <c r="E17" s="141" t="s">
        <v>417</v>
      </c>
      <c r="F17" s="152">
        <v>45279</v>
      </c>
      <c r="G17" s="110">
        <v>64212801</v>
      </c>
      <c r="H17" s="152" t="s">
        <v>419</v>
      </c>
      <c r="I17" s="153" t="s">
        <v>407</v>
      </c>
      <c r="J17" s="152" t="s">
        <v>419</v>
      </c>
      <c r="K17" s="133" t="s">
        <v>408</v>
      </c>
      <c r="L17" s="153" t="s">
        <v>392</v>
      </c>
      <c r="M17" s="155" t="s">
        <v>411</v>
      </c>
      <c r="N17" s="156" t="s">
        <v>394</v>
      </c>
      <c r="O17" s="153">
        <v>2020101000</v>
      </c>
      <c r="P17" s="110"/>
      <c r="Q17" s="157" t="s">
        <v>413</v>
      </c>
      <c r="R17" s="161">
        <v>3448.66</v>
      </c>
      <c r="S17" s="149">
        <v>0</v>
      </c>
      <c r="T17" s="111"/>
      <c r="U17" s="111"/>
      <c r="V17" s="111"/>
      <c r="W17" s="111"/>
      <c r="X17" s="111"/>
      <c r="Y17" s="111"/>
      <c r="Z17" s="111"/>
      <c r="AA17" s="111"/>
      <c r="AB17" s="111"/>
      <c r="AC17" s="111"/>
      <c r="AD17" s="111"/>
      <c r="AE17" s="111"/>
      <c r="AF17" s="111"/>
      <c r="AG17" s="111"/>
      <c r="AH17" s="111"/>
      <c r="AI17" s="111"/>
      <c r="AJ17" s="111"/>
      <c r="AK17" s="111"/>
      <c r="AL17" s="111"/>
      <c r="AM17" s="111"/>
      <c r="AN17" s="111"/>
      <c r="AO17" s="111"/>
      <c r="AP17" s="111"/>
      <c r="AQ17" s="111"/>
      <c r="AR17" s="111"/>
      <c r="AS17" s="111"/>
      <c r="AT17" s="111"/>
      <c r="AU17" s="111"/>
      <c r="AV17" s="111"/>
      <c r="AW17" s="111"/>
      <c r="AX17" s="111"/>
      <c r="AY17" s="111"/>
      <c r="AZ17" s="111"/>
      <c r="BA17" s="111"/>
      <c r="BB17" s="111"/>
      <c r="BC17" s="111"/>
      <c r="BD17" s="111"/>
      <c r="BE17" s="111"/>
      <c r="BF17" s="111"/>
      <c r="BG17" s="111"/>
      <c r="BH17" s="111"/>
      <c r="BI17" s="111"/>
      <c r="BJ17" s="111"/>
      <c r="BK17" s="111"/>
      <c r="BL17" s="111"/>
      <c r="BM17" s="111"/>
      <c r="BN17" s="111"/>
      <c r="BO17" s="111"/>
      <c r="BP17" s="111"/>
      <c r="BQ17" s="111"/>
      <c r="BR17" s="111"/>
      <c r="BS17" s="111"/>
      <c r="BT17" s="111"/>
      <c r="BU17" s="111"/>
      <c r="BV17" s="111"/>
      <c r="BW17" s="111"/>
      <c r="BX17" s="111"/>
      <c r="BY17" s="111"/>
      <c r="BZ17" s="111"/>
      <c r="CA17" s="111"/>
      <c r="CB17" s="111"/>
      <c r="CC17" s="111"/>
      <c r="CD17" s="111"/>
      <c r="CE17" s="111"/>
      <c r="CF17" s="111"/>
      <c r="CG17" s="111"/>
      <c r="CH17" s="111"/>
      <c r="CI17" s="111"/>
      <c r="CJ17" s="111"/>
      <c r="CK17" s="111"/>
      <c r="CL17" s="111"/>
      <c r="CM17" s="111"/>
      <c r="CN17" s="111"/>
      <c r="CO17" s="111"/>
      <c r="CP17" s="111"/>
      <c r="CQ17" s="111"/>
      <c r="CR17" s="111"/>
      <c r="CS17" s="111"/>
      <c r="CT17" s="111"/>
      <c r="CU17" s="111"/>
      <c r="CV17" s="111"/>
      <c r="CW17" s="111"/>
      <c r="CX17" s="111"/>
      <c r="CY17" s="111"/>
      <c r="CZ17" s="111"/>
      <c r="DA17" s="111"/>
      <c r="DB17" s="111"/>
      <c r="DC17" s="111"/>
      <c r="DD17" s="111"/>
      <c r="DE17" s="111"/>
      <c r="DF17" s="111"/>
      <c r="DG17" s="111"/>
      <c r="DH17" s="111"/>
      <c r="DI17" s="111"/>
      <c r="DJ17" s="111"/>
      <c r="DK17" s="111"/>
      <c r="DL17" s="111"/>
      <c r="DM17" s="111"/>
      <c r="DN17" s="111"/>
      <c r="DO17" s="111"/>
      <c r="DP17" s="111"/>
      <c r="DQ17" s="111"/>
      <c r="DR17" s="111">
        <v>3448.66</v>
      </c>
      <c r="DS17" s="111"/>
      <c r="DT17" s="111"/>
      <c r="DU17" s="111"/>
      <c r="DV17" s="111"/>
      <c r="DW17" s="111"/>
      <c r="DX17" s="111"/>
      <c r="DY17" s="111"/>
      <c r="DZ17" s="111"/>
      <c r="EA17" s="111"/>
      <c r="EB17" s="111"/>
      <c r="EC17" s="111"/>
      <c r="ED17" s="111"/>
      <c r="EE17" s="111"/>
      <c r="EF17" s="111"/>
      <c r="EG17" s="111"/>
      <c r="EH17" s="111"/>
      <c r="EI17" s="111"/>
      <c r="EJ17" s="111"/>
      <c r="EK17" s="111"/>
      <c r="EL17" s="111"/>
      <c r="EM17" s="111"/>
      <c r="EN17" s="111"/>
      <c r="EO17" s="111"/>
      <c r="EP17" s="111"/>
      <c r="EQ17" s="111"/>
      <c r="ER17" s="111"/>
      <c r="ES17" s="111"/>
      <c r="ET17" s="111"/>
      <c r="EU17" s="111"/>
      <c r="EV17" s="111"/>
      <c r="EW17" s="111"/>
      <c r="EX17" s="111"/>
      <c r="EY17" s="111"/>
      <c r="EZ17" s="111"/>
      <c r="FA17" s="111"/>
      <c r="FB17" s="111"/>
      <c r="FC17" s="111"/>
      <c r="FD17" s="111"/>
      <c r="FE17" s="111"/>
      <c r="FF17" s="111"/>
      <c r="FG17" s="111"/>
      <c r="FH17" s="111"/>
      <c r="FI17" s="111"/>
      <c r="FJ17" s="111"/>
      <c r="FK17" s="111"/>
      <c r="FL17" s="111"/>
      <c r="FM17" s="111"/>
      <c r="FN17" s="111"/>
      <c r="FO17" s="111"/>
      <c r="FP17" s="111"/>
      <c r="FQ17" s="111"/>
      <c r="FR17" s="111"/>
      <c r="FS17" s="111"/>
      <c r="FT17" s="111"/>
      <c r="FU17" s="111"/>
      <c r="FV17" s="111"/>
      <c r="FW17" s="111"/>
      <c r="FX17" s="111"/>
      <c r="FY17" s="111"/>
      <c r="FZ17" s="111"/>
      <c r="GA17" s="111"/>
      <c r="GB17" s="111"/>
      <c r="GC17" s="111"/>
      <c r="GD17" s="111"/>
      <c r="GE17" s="111"/>
      <c r="GF17" s="111"/>
      <c r="GG17" s="111"/>
      <c r="GH17" s="111"/>
      <c r="GI17" s="111"/>
      <c r="GJ17" s="111"/>
      <c r="GK17" s="111"/>
      <c r="GL17" s="111"/>
      <c r="GM17" s="111"/>
      <c r="GN17" s="111"/>
      <c r="GO17" s="111"/>
      <c r="GP17" s="111"/>
      <c r="GQ17" s="111"/>
      <c r="GR17" s="111"/>
      <c r="GS17" s="111"/>
      <c r="GT17" s="111"/>
      <c r="GU17" s="111"/>
      <c r="GV17" s="111"/>
      <c r="GW17" s="111"/>
      <c r="GX17" s="111"/>
      <c r="GY17" s="111"/>
      <c r="GZ17" s="111"/>
      <c r="HA17" s="111"/>
      <c r="HB17" s="111"/>
      <c r="HC17" s="111"/>
      <c r="HD17" s="111"/>
      <c r="HE17" s="111"/>
      <c r="HF17" s="111"/>
      <c r="HG17" s="111"/>
      <c r="HH17" s="111"/>
      <c r="HI17" s="111"/>
      <c r="HJ17" s="111"/>
      <c r="HK17" s="111"/>
      <c r="HL17" s="111"/>
      <c r="HM17" s="111"/>
      <c r="HN17" s="111"/>
      <c r="HO17" s="111"/>
      <c r="HP17" s="111"/>
      <c r="HQ17" s="111"/>
      <c r="HR17" s="111"/>
      <c r="HS17" s="111"/>
      <c r="HT17" s="111"/>
      <c r="HU17" s="111"/>
      <c r="HV17" s="111"/>
      <c r="HW17" s="111"/>
      <c r="HX17" s="111"/>
      <c r="HY17" s="111"/>
      <c r="HZ17" s="111"/>
      <c r="IA17" s="111"/>
      <c r="IB17" s="111"/>
      <c r="IC17" s="111"/>
      <c r="ID17" s="111"/>
      <c r="IE17" s="111"/>
      <c r="IF17" s="111"/>
      <c r="IG17" s="111"/>
      <c r="IH17" s="111"/>
      <c r="II17" s="111"/>
      <c r="IJ17" s="111"/>
      <c r="IK17" s="111"/>
      <c r="IL17" s="111"/>
      <c r="IM17" s="111"/>
      <c r="IN17" s="111"/>
      <c r="IO17" s="111"/>
      <c r="IP17" s="111"/>
      <c r="IQ17" s="111"/>
      <c r="IR17" s="111"/>
      <c r="IS17" s="134">
        <f t="shared" si="0"/>
        <v>8</v>
      </c>
      <c r="IT17" s="135">
        <f t="shared" si="1"/>
        <v>0</v>
      </c>
      <c r="JB17" s="137"/>
    </row>
    <row r="18" spans="1:262" s="136" customFormat="1" ht="42.75" customHeight="1" x14ac:dyDescent="0.25">
      <c r="A18" s="131"/>
      <c r="B18" s="132"/>
      <c r="C18" s="141" t="s">
        <v>404</v>
      </c>
      <c r="D18" s="149" t="s">
        <v>400</v>
      </c>
      <c r="E18" s="141" t="s">
        <v>418</v>
      </c>
      <c r="F18" s="152">
        <v>45279</v>
      </c>
      <c r="G18" s="110">
        <v>64212802</v>
      </c>
      <c r="H18" s="152" t="s">
        <v>419</v>
      </c>
      <c r="I18" s="153" t="s">
        <v>409</v>
      </c>
      <c r="J18" s="152" t="s">
        <v>419</v>
      </c>
      <c r="K18" s="133" t="s">
        <v>391</v>
      </c>
      <c r="L18" s="153" t="s">
        <v>392</v>
      </c>
      <c r="M18" s="155" t="s">
        <v>411</v>
      </c>
      <c r="N18" s="156" t="s">
        <v>394</v>
      </c>
      <c r="O18" s="153">
        <v>2020101000</v>
      </c>
      <c r="P18" s="110"/>
      <c r="Q18" s="157" t="s">
        <v>414</v>
      </c>
      <c r="R18" s="161">
        <v>689.74</v>
      </c>
      <c r="S18" s="149">
        <v>0</v>
      </c>
      <c r="T18" s="111"/>
      <c r="U18" s="111"/>
      <c r="V18" s="111"/>
      <c r="W18" s="111"/>
      <c r="X18" s="111"/>
      <c r="Y18" s="111"/>
      <c r="Z18" s="111"/>
      <c r="AA18" s="111"/>
      <c r="AB18" s="111"/>
      <c r="AC18" s="111"/>
      <c r="AD18" s="111"/>
      <c r="AE18" s="111"/>
      <c r="AF18" s="111"/>
      <c r="AG18" s="111"/>
      <c r="AH18" s="111"/>
      <c r="AI18" s="111"/>
      <c r="AJ18" s="111"/>
      <c r="AK18" s="111"/>
      <c r="AL18" s="111"/>
      <c r="AM18" s="111"/>
      <c r="AN18" s="111"/>
      <c r="AO18" s="111"/>
      <c r="AP18" s="111"/>
      <c r="AQ18" s="111"/>
      <c r="AR18" s="111"/>
      <c r="AS18" s="111"/>
      <c r="AT18" s="111"/>
      <c r="AU18" s="111"/>
      <c r="AV18" s="111"/>
      <c r="AW18" s="111"/>
      <c r="AX18" s="111"/>
      <c r="AY18" s="111"/>
      <c r="AZ18" s="111"/>
      <c r="BA18" s="111"/>
      <c r="BB18" s="111"/>
      <c r="BC18" s="111"/>
      <c r="BD18" s="111"/>
      <c r="BE18" s="111"/>
      <c r="BF18" s="111"/>
      <c r="BG18" s="111"/>
      <c r="BH18" s="111"/>
      <c r="BI18" s="111"/>
      <c r="BJ18" s="111"/>
      <c r="BK18" s="111"/>
      <c r="BL18" s="111"/>
      <c r="BM18" s="111"/>
      <c r="BN18" s="111"/>
      <c r="BO18" s="111"/>
      <c r="BP18" s="111"/>
      <c r="BQ18" s="111"/>
      <c r="BR18" s="111"/>
      <c r="BS18" s="111"/>
      <c r="BT18" s="111"/>
      <c r="BU18" s="111"/>
      <c r="BV18" s="111"/>
      <c r="BW18" s="111"/>
      <c r="BX18" s="111"/>
      <c r="BY18" s="111"/>
      <c r="BZ18" s="111"/>
      <c r="CA18" s="111"/>
      <c r="CB18" s="111"/>
      <c r="CC18" s="111"/>
      <c r="CD18" s="111"/>
      <c r="CE18" s="111"/>
      <c r="CF18" s="111"/>
      <c r="CG18" s="111"/>
      <c r="CH18" s="111"/>
      <c r="CI18" s="111"/>
      <c r="CJ18" s="111"/>
      <c r="CK18" s="111"/>
      <c r="CL18" s="111"/>
      <c r="CM18" s="111"/>
      <c r="CN18" s="111"/>
      <c r="CO18" s="111"/>
      <c r="CP18" s="111"/>
      <c r="CQ18" s="111"/>
      <c r="CR18" s="111"/>
      <c r="CS18" s="111"/>
      <c r="CT18" s="111"/>
      <c r="CU18" s="111"/>
      <c r="CV18" s="111"/>
      <c r="CW18" s="111"/>
      <c r="CX18" s="111"/>
      <c r="CY18" s="111"/>
      <c r="CZ18" s="111"/>
      <c r="DA18" s="111"/>
      <c r="DB18" s="111"/>
      <c r="DC18" s="111"/>
      <c r="DD18" s="111"/>
      <c r="DE18" s="111"/>
      <c r="DF18" s="111"/>
      <c r="DG18" s="111"/>
      <c r="DH18" s="111"/>
      <c r="DI18" s="111"/>
      <c r="DJ18" s="111"/>
      <c r="DK18" s="111"/>
      <c r="DL18" s="111"/>
      <c r="DM18" s="111"/>
      <c r="DN18" s="111"/>
      <c r="DO18" s="111"/>
      <c r="DP18" s="111"/>
      <c r="DQ18" s="111"/>
      <c r="DR18" s="111">
        <v>689.74</v>
      </c>
      <c r="DS18" s="111"/>
      <c r="DT18" s="111"/>
      <c r="DU18" s="111"/>
      <c r="DV18" s="111"/>
      <c r="DW18" s="111"/>
      <c r="DX18" s="111"/>
      <c r="DY18" s="111"/>
      <c r="DZ18" s="111"/>
      <c r="EA18" s="111"/>
      <c r="EB18" s="111"/>
      <c r="EC18" s="111"/>
      <c r="ED18" s="111"/>
      <c r="EE18" s="111"/>
      <c r="EF18" s="111"/>
      <c r="EG18" s="111"/>
      <c r="EH18" s="111"/>
      <c r="EI18" s="111"/>
      <c r="EJ18" s="111"/>
      <c r="EK18" s="111"/>
      <c r="EL18" s="111"/>
      <c r="EM18" s="111"/>
      <c r="EN18" s="111"/>
      <c r="EO18" s="111"/>
      <c r="EP18" s="111"/>
      <c r="EQ18" s="111"/>
      <c r="ER18" s="111"/>
      <c r="ES18" s="111"/>
      <c r="ET18" s="111"/>
      <c r="EU18" s="111"/>
      <c r="EV18" s="111"/>
      <c r="EW18" s="111"/>
      <c r="EX18" s="111"/>
      <c r="EY18" s="111"/>
      <c r="EZ18" s="111"/>
      <c r="FA18" s="111"/>
      <c r="FB18" s="111"/>
      <c r="FC18" s="111"/>
      <c r="FD18" s="111"/>
      <c r="FE18" s="111"/>
      <c r="FF18" s="111"/>
      <c r="FG18" s="111"/>
      <c r="FH18" s="111"/>
      <c r="FI18" s="111"/>
      <c r="FJ18" s="111"/>
      <c r="FK18" s="111"/>
      <c r="FL18" s="111"/>
      <c r="FM18" s="111"/>
      <c r="FN18" s="111"/>
      <c r="FO18" s="111"/>
      <c r="FP18" s="111"/>
      <c r="FQ18" s="111"/>
      <c r="FR18" s="111"/>
      <c r="FS18" s="111"/>
      <c r="FT18" s="111"/>
      <c r="FU18" s="111"/>
      <c r="FV18" s="111"/>
      <c r="FW18" s="111"/>
      <c r="FX18" s="111"/>
      <c r="FY18" s="111"/>
      <c r="FZ18" s="111"/>
      <c r="GA18" s="111"/>
      <c r="GB18" s="111"/>
      <c r="GC18" s="111"/>
      <c r="GD18" s="111"/>
      <c r="GE18" s="111"/>
      <c r="GF18" s="111"/>
      <c r="GG18" s="111"/>
      <c r="GH18" s="111"/>
      <c r="GI18" s="111"/>
      <c r="GJ18" s="111"/>
      <c r="GK18" s="111"/>
      <c r="GL18" s="111"/>
      <c r="GM18" s="111"/>
      <c r="GN18" s="111"/>
      <c r="GO18" s="111"/>
      <c r="GP18" s="111"/>
      <c r="GQ18" s="111"/>
      <c r="GR18" s="111"/>
      <c r="GS18" s="111"/>
      <c r="GT18" s="111"/>
      <c r="GU18" s="111"/>
      <c r="GV18" s="111"/>
      <c r="GW18" s="111"/>
      <c r="GX18" s="111"/>
      <c r="GY18" s="111"/>
      <c r="GZ18" s="111"/>
      <c r="HA18" s="111"/>
      <c r="HB18" s="111"/>
      <c r="HC18" s="111"/>
      <c r="HD18" s="111"/>
      <c r="HE18" s="111"/>
      <c r="HF18" s="111"/>
      <c r="HG18" s="111"/>
      <c r="HH18" s="111"/>
      <c r="HI18" s="111"/>
      <c r="HJ18" s="111"/>
      <c r="HK18" s="111"/>
      <c r="HL18" s="111"/>
      <c r="HM18" s="111"/>
      <c r="HN18" s="111"/>
      <c r="HO18" s="111"/>
      <c r="HP18" s="111"/>
      <c r="HQ18" s="111"/>
      <c r="HR18" s="111"/>
      <c r="HS18" s="111"/>
      <c r="HT18" s="111"/>
      <c r="HU18" s="111"/>
      <c r="HV18" s="111"/>
      <c r="HW18" s="111"/>
      <c r="HX18" s="111"/>
      <c r="HY18" s="111"/>
      <c r="HZ18" s="111"/>
      <c r="IA18" s="111"/>
      <c r="IB18" s="111"/>
      <c r="IC18" s="111"/>
      <c r="ID18" s="111"/>
      <c r="IE18" s="111"/>
      <c r="IF18" s="111"/>
      <c r="IG18" s="111"/>
      <c r="IH18" s="111"/>
      <c r="II18" s="111"/>
      <c r="IJ18" s="111"/>
      <c r="IK18" s="111"/>
      <c r="IL18" s="111"/>
      <c r="IM18" s="111"/>
      <c r="IN18" s="111"/>
      <c r="IO18" s="111"/>
      <c r="IP18" s="111"/>
      <c r="IQ18" s="111"/>
      <c r="IR18" s="111"/>
      <c r="IS18" s="134">
        <f t="shared" si="0"/>
        <v>9</v>
      </c>
      <c r="IT18" s="135">
        <f t="shared" si="1"/>
        <v>0</v>
      </c>
      <c r="JB18" s="137"/>
    </row>
    <row r="19" spans="1:262" s="136" customFormat="1" ht="31.5" hidden="1" customHeight="1" x14ac:dyDescent="0.25">
      <c r="A19" s="131"/>
      <c r="B19" s="132"/>
      <c r="C19" s="149"/>
      <c r="D19" s="149"/>
      <c r="E19" s="141"/>
      <c r="F19" s="128"/>
      <c r="G19" s="129"/>
      <c r="H19" s="128"/>
      <c r="I19" s="130"/>
      <c r="J19" s="138"/>
      <c r="K19" s="133"/>
      <c r="L19" s="130"/>
      <c r="M19" s="146"/>
      <c r="N19" s="147"/>
      <c r="O19" s="130"/>
      <c r="P19" s="110"/>
      <c r="Q19" s="127"/>
      <c r="R19" s="123"/>
      <c r="S19" s="124"/>
      <c r="T19" s="111"/>
      <c r="U19" s="111"/>
      <c r="V19" s="111"/>
      <c r="W19" s="111"/>
      <c r="X19" s="111"/>
      <c r="Y19" s="111"/>
      <c r="Z19" s="111"/>
      <c r="AA19" s="111"/>
      <c r="AB19" s="111"/>
      <c r="AC19" s="111"/>
      <c r="AD19" s="111"/>
      <c r="AE19" s="111"/>
      <c r="AF19" s="111"/>
      <c r="AG19" s="111"/>
      <c r="AH19" s="111"/>
      <c r="AI19" s="111"/>
      <c r="AJ19" s="111"/>
      <c r="AK19" s="111"/>
      <c r="AL19" s="111"/>
      <c r="AM19" s="111"/>
      <c r="AN19" s="111"/>
      <c r="AO19" s="111"/>
      <c r="AP19" s="111"/>
      <c r="AQ19" s="111"/>
      <c r="AR19" s="111"/>
      <c r="AS19" s="111"/>
      <c r="AT19" s="111"/>
      <c r="AU19" s="111"/>
      <c r="AV19" s="111"/>
      <c r="AW19" s="111"/>
      <c r="AX19" s="111"/>
      <c r="AY19" s="111"/>
      <c r="AZ19" s="111"/>
      <c r="BA19" s="111"/>
      <c r="BB19" s="111"/>
      <c r="BC19" s="111"/>
      <c r="BD19" s="111"/>
      <c r="BE19" s="111"/>
      <c r="BF19" s="111"/>
      <c r="BG19" s="111"/>
      <c r="BH19" s="111"/>
      <c r="BI19" s="111"/>
      <c r="BJ19" s="111"/>
      <c r="BK19" s="111"/>
      <c r="BL19" s="111"/>
      <c r="BM19" s="111"/>
      <c r="BN19" s="111"/>
      <c r="BO19" s="111"/>
      <c r="BP19" s="111"/>
      <c r="BQ19" s="111"/>
      <c r="BR19" s="111"/>
      <c r="BS19" s="111"/>
      <c r="BT19" s="111"/>
      <c r="BU19" s="111"/>
      <c r="BV19" s="111"/>
      <c r="BW19" s="111"/>
      <c r="BX19" s="111"/>
      <c r="BY19" s="111"/>
      <c r="BZ19" s="111"/>
      <c r="CA19" s="111"/>
      <c r="CB19" s="111"/>
      <c r="CC19" s="111"/>
      <c r="CD19" s="111"/>
      <c r="CE19" s="111"/>
      <c r="CF19" s="111"/>
      <c r="CG19" s="111"/>
      <c r="CH19" s="111"/>
      <c r="CI19" s="111"/>
      <c r="CJ19" s="111"/>
      <c r="CK19" s="111"/>
      <c r="CL19" s="111"/>
      <c r="CM19" s="111"/>
      <c r="CN19" s="111"/>
      <c r="CO19" s="111"/>
      <c r="CP19" s="111"/>
      <c r="CQ19" s="111"/>
      <c r="CR19" s="111"/>
      <c r="CS19" s="111"/>
      <c r="CT19" s="111"/>
      <c r="CU19" s="111"/>
      <c r="CV19" s="111"/>
      <c r="CW19" s="111"/>
      <c r="CX19" s="111"/>
      <c r="CY19" s="111"/>
      <c r="CZ19" s="111"/>
      <c r="DA19" s="111"/>
      <c r="DB19" s="111"/>
      <c r="DC19" s="111"/>
      <c r="DD19" s="111"/>
      <c r="DE19" s="111"/>
      <c r="DF19" s="111"/>
      <c r="DG19" s="111"/>
      <c r="DH19" s="111"/>
      <c r="DI19" s="111"/>
      <c r="DJ19" s="111"/>
      <c r="DK19" s="111"/>
      <c r="DL19" s="111"/>
      <c r="DM19" s="111"/>
      <c r="DN19" s="111"/>
      <c r="DO19" s="111"/>
      <c r="DP19" s="111"/>
      <c r="DQ19" s="111"/>
      <c r="DR19" s="111"/>
      <c r="DS19" s="111"/>
      <c r="DT19" s="111"/>
      <c r="DU19" s="111"/>
      <c r="DV19" s="111"/>
      <c r="DW19" s="111"/>
      <c r="DX19" s="111"/>
      <c r="DY19" s="111"/>
      <c r="DZ19" s="111"/>
      <c r="EA19" s="111"/>
      <c r="EB19" s="111"/>
      <c r="EC19" s="111"/>
      <c r="ED19" s="111"/>
      <c r="EE19" s="111"/>
      <c r="EF19" s="111"/>
      <c r="EG19" s="111"/>
      <c r="EH19" s="111"/>
      <c r="EI19" s="111"/>
      <c r="EJ19" s="111"/>
      <c r="EK19" s="111"/>
      <c r="EL19" s="111"/>
      <c r="EM19" s="111"/>
      <c r="EN19" s="111"/>
      <c r="EO19" s="111"/>
      <c r="EP19" s="111"/>
      <c r="EQ19" s="111"/>
      <c r="ER19" s="111"/>
      <c r="ES19" s="111"/>
      <c r="ET19" s="111"/>
      <c r="EU19" s="111"/>
      <c r="EV19" s="111"/>
      <c r="EW19" s="111"/>
      <c r="EX19" s="111"/>
      <c r="EY19" s="111"/>
      <c r="EZ19" s="111"/>
      <c r="FA19" s="111"/>
      <c r="FB19" s="111"/>
      <c r="FC19" s="111"/>
      <c r="FD19" s="111"/>
      <c r="FE19" s="111"/>
      <c r="FF19" s="111"/>
      <c r="FG19" s="111"/>
      <c r="FH19" s="111"/>
      <c r="FI19" s="111"/>
      <c r="FJ19" s="111"/>
      <c r="FK19" s="111"/>
      <c r="FL19" s="111"/>
      <c r="FM19" s="111"/>
      <c r="FN19" s="111"/>
      <c r="FO19" s="111"/>
      <c r="FP19" s="111"/>
      <c r="FQ19" s="111"/>
      <c r="FR19" s="111"/>
      <c r="FS19" s="111"/>
      <c r="FT19" s="111"/>
      <c r="FU19" s="111"/>
      <c r="FV19" s="111"/>
      <c r="FW19" s="111"/>
      <c r="FX19" s="111"/>
      <c r="FY19" s="111"/>
      <c r="FZ19" s="111"/>
      <c r="GA19" s="111"/>
      <c r="GB19" s="111"/>
      <c r="GC19" s="111"/>
      <c r="GD19" s="111"/>
      <c r="GE19" s="111"/>
      <c r="GF19" s="111"/>
      <c r="GG19" s="111"/>
      <c r="GH19" s="111"/>
      <c r="GI19" s="111"/>
      <c r="GJ19" s="111"/>
      <c r="GK19" s="111"/>
      <c r="GL19" s="111"/>
      <c r="GM19" s="111"/>
      <c r="GN19" s="111"/>
      <c r="GO19" s="111"/>
      <c r="GP19" s="111"/>
      <c r="GQ19" s="111"/>
      <c r="GR19" s="111"/>
      <c r="GS19" s="111"/>
      <c r="GT19" s="111"/>
      <c r="GU19" s="111"/>
      <c r="GV19" s="111"/>
      <c r="GW19" s="111"/>
      <c r="GX19" s="111"/>
      <c r="GY19" s="111"/>
      <c r="GZ19" s="111"/>
      <c r="HA19" s="111"/>
      <c r="HB19" s="111"/>
      <c r="HC19" s="111"/>
      <c r="HD19" s="111"/>
      <c r="HE19" s="111"/>
      <c r="HF19" s="111"/>
      <c r="HG19" s="111"/>
      <c r="HH19" s="111"/>
      <c r="HI19" s="111"/>
      <c r="HJ19" s="111"/>
      <c r="HK19" s="111"/>
      <c r="HL19" s="111"/>
      <c r="HM19" s="111"/>
      <c r="HN19" s="111"/>
      <c r="HO19" s="111"/>
      <c r="HP19" s="111"/>
      <c r="HQ19" s="111"/>
      <c r="HR19" s="111"/>
      <c r="HS19" s="111"/>
      <c r="HT19" s="111"/>
      <c r="HU19" s="111"/>
      <c r="HV19" s="111"/>
      <c r="HW19" s="111"/>
      <c r="HX19" s="111"/>
      <c r="HY19" s="111"/>
      <c r="HZ19" s="111"/>
      <c r="IA19" s="111"/>
      <c r="IB19" s="111"/>
      <c r="IC19" s="111"/>
      <c r="ID19" s="111"/>
      <c r="IE19" s="111"/>
      <c r="IF19" s="111"/>
      <c r="IG19" s="111"/>
      <c r="IH19" s="111"/>
      <c r="II19" s="111"/>
      <c r="IJ19" s="111"/>
      <c r="IK19" s="111"/>
      <c r="IL19" s="111"/>
      <c r="IM19" s="111"/>
      <c r="IN19" s="111"/>
      <c r="IO19" s="111"/>
      <c r="IP19" s="111"/>
      <c r="IQ19" s="111"/>
      <c r="IR19" s="111"/>
      <c r="IS19" s="134">
        <f t="shared" si="0"/>
        <v>10</v>
      </c>
      <c r="IT19" s="135">
        <f t="shared" si="1"/>
        <v>0</v>
      </c>
      <c r="JB19" s="137"/>
    </row>
    <row r="20" spans="1:262" s="136" customFormat="1" ht="31.5" hidden="1" customHeight="1" x14ac:dyDescent="0.25">
      <c r="A20" s="131"/>
      <c r="B20" s="132"/>
      <c r="C20" s="149"/>
      <c r="D20" s="149"/>
      <c r="E20" s="141"/>
      <c r="F20" s="128"/>
      <c r="G20" s="129"/>
      <c r="H20" s="128"/>
      <c r="I20" s="130"/>
      <c r="J20" s="138"/>
      <c r="K20" s="133"/>
      <c r="L20" s="130"/>
      <c r="M20" s="146"/>
      <c r="N20" s="147"/>
      <c r="O20" s="130"/>
      <c r="P20" s="110"/>
      <c r="Q20" s="127"/>
      <c r="R20" s="123"/>
      <c r="S20" s="124"/>
      <c r="T20" s="111"/>
      <c r="U20" s="111"/>
      <c r="V20" s="111"/>
      <c r="W20" s="111"/>
      <c r="X20" s="111"/>
      <c r="Y20" s="111"/>
      <c r="Z20" s="111"/>
      <c r="AA20" s="111"/>
      <c r="AB20" s="111"/>
      <c r="AC20" s="111"/>
      <c r="AD20" s="111"/>
      <c r="AE20" s="111"/>
      <c r="AF20" s="111"/>
      <c r="AG20" s="111"/>
      <c r="AH20" s="111"/>
      <c r="AI20" s="111"/>
      <c r="AJ20" s="111"/>
      <c r="AK20" s="111"/>
      <c r="AL20" s="111"/>
      <c r="AM20" s="111"/>
      <c r="AN20" s="111"/>
      <c r="AO20" s="111"/>
      <c r="AP20" s="111"/>
      <c r="AQ20" s="111"/>
      <c r="AR20" s="111"/>
      <c r="AS20" s="111"/>
      <c r="AT20" s="111"/>
      <c r="AU20" s="111"/>
      <c r="AV20" s="111"/>
      <c r="AW20" s="111"/>
      <c r="AX20" s="111"/>
      <c r="AY20" s="111"/>
      <c r="AZ20" s="111"/>
      <c r="BA20" s="111"/>
      <c r="BB20" s="111"/>
      <c r="BC20" s="111"/>
      <c r="BD20" s="111"/>
      <c r="BE20" s="111"/>
      <c r="BF20" s="111"/>
      <c r="BG20" s="111"/>
      <c r="BH20" s="111"/>
      <c r="BI20" s="111"/>
      <c r="BJ20" s="111"/>
      <c r="BK20" s="111"/>
      <c r="BL20" s="111"/>
      <c r="BM20" s="111"/>
      <c r="BN20" s="111"/>
      <c r="BO20" s="111"/>
      <c r="BP20" s="111"/>
      <c r="BQ20" s="111"/>
      <c r="BR20" s="111"/>
      <c r="BS20" s="111"/>
      <c r="BT20" s="111"/>
      <c r="BU20" s="111"/>
      <c r="BV20" s="111"/>
      <c r="BW20" s="111"/>
      <c r="BX20" s="111"/>
      <c r="BY20" s="111"/>
      <c r="BZ20" s="111"/>
      <c r="CA20" s="111"/>
      <c r="CB20" s="111"/>
      <c r="CC20" s="111"/>
      <c r="CD20" s="111"/>
      <c r="CE20" s="111"/>
      <c r="CF20" s="111"/>
      <c r="CG20" s="111"/>
      <c r="CH20" s="111"/>
      <c r="CI20" s="111"/>
      <c r="CJ20" s="111"/>
      <c r="CK20" s="111"/>
      <c r="CL20" s="111"/>
      <c r="CM20" s="111"/>
      <c r="CN20" s="111"/>
      <c r="CO20" s="111"/>
      <c r="CP20" s="111"/>
      <c r="CQ20" s="111"/>
      <c r="CR20" s="111"/>
      <c r="CS20" s="111"/>
      <c r="CT20" s="111"/>
      <c r="CU20" s="111"/>
      <c r="CV20" s="111"/>
      <c r="CW20" s="111"/>
      <c r="CX20" s="111"/>
      <c r="CY20" s="111"/>
      <c r="CZ20" s="111"/>
      <c r="DA20" s="111"/>
      <c r="DB20" s="111"/>
      <c r="DC20" s="111"/>
      <c r="DD20" s="111"/>
      <c r="DE20" s="111"/>
      <c r="DF20" s="111"/>
      <c r="DG20" s="111"/>
      <c r="DH20" s="111"/>
      <c r="DI20" s="111"/>
      <c r="DJ20" s="111"/>
      <c r="DK20" s="111"/>
      <c r="DL20" s="111"/>
      <c r="DM20" s="111"/>
      <c r="DN20" s="111"/>
      <c r="DO20" s="111"/>
      <c r="DP20" s="111"/>
      <c r="DQ20" s="111"/>
      <c r="DR20" s="111"/>
      <c r="DS20" s="111"/>
      <c r="DT20" s="111"/>
      <c r="DU20" s="111"/>
      <c r="DV20" s="111"/>
      <c r="DW20" s="111"/>
      <c r="DX20" s="111"/>
      <c r="DY20" s="111"/>
      <c r="DZ20" s="111"/>
      <c r="EA20" s="111"/>
      <c r="EB20" s="111"/>
      <c r="EC20" s="111"/>
      <c r="ED20" s="111"/>
      <c r="EE20" s="111"/>
      <c r="EF20" s="111"/>
      <c r="EG20" s="111"/>
      <c r="EH20" s="111"/>
      <c r="EI20" s="111"/>
      <c r="EJ20" s="111"/>
      <c r="EK20" s="111"/>
      <c r="EL20" s="111"/>
      <c r="EM20" s="111"/>
      <c r="EN20" s="111"/>
      <c r="EO20" s="111"/>
      <c r="EP20" s="111"/>
      <c r="EQ20" s="111"/>
      <c r="ER20" s="111"/>
      <c r="ES20" s="111"/>
      <c r="ET20" s="111"/>
      <c r="EU20" s="111"/>
      <c r="EV20" s="111"/>
      <c r="EW20" s="111"/>
      <c r="EX20" s="111"/>
      <c r="EY20" s="111"/>
      <c r="EZ20" s="111"/>
      <c r="FA20" s="111"/>
      <c r="FB20" s="111"/>
      <c r="FC20" s="111"/>
      <c r="FD20" s="111"/>
      <c r="FE20" s="111"/>
      <c r="FF20" s="111"/>
      <c r="FG20" s="111"/>
      <c r="FH20" s="111"/>
      <c r="FI20" s="111"/>
      <c r="FJ20" s="111"/>
      <c r="FK20" s="111"/>
      <c r="FL20" s="111"/>
      <c r="FM20" s="111"/>
      <c r="FN20" s="111"/>
      <c r="FO20" s="111"/>
      <c r="FP20" s="111"/>
      <c r="FQ20" s="111"/>
      <c r="FR20" s="111"/>
      <c r="FS20" s="111"/>
      <c r="FT20" s="111"/>
      <c r="FU20" s="111"/>
      <c r="FV20" s="111"/>
      <c r="FW20" s="111"/>
      <c r="FX20" s="111"/>
      <c r="FY20" s="111"/>
      <c r="FZ20" s="111"/>
      <c r="GA20" s="111"/>
      <c r="GB20" s="111"/>
      <c r="GC20" s="111"/>
      <c r="GD20" s="111"/>
      <c r="GE20" s="111"/>
      <c r="GF20" s="111"/>
      <c r="GG20" s="111"/>
      <c r="GH20" s="111"/>
      <c r="GI20" s="111"/>
      <c r="GJ20" s="111"/>
      <c r="GK20" s="111"/>
      <c r="GL20" s="111"/>
      <c r="GM20" s="111"/>
      <c r="GN20" s="111"/>
      <c r="GO20" s="111"/>
      <c r="GP20" s="111"/>
      <c r="GQ20" s="111"/>
      <c r="GR20" s="111"/>
      <c r="GS20" s="111"/>
      <c r="GT20" s="111"/>
      <c r="GU20" s="111"/>
      <c r="GV20" s="111"/>
      <c r="GW20" s="111"/>
      <c r="GX20" s="111"/>
      <c r="GY20" s="111"/>
      <c r="GZ20" s="111"/>
      <c r="HA20" s="111"/>
      <c r="HB20" s="111"/>
      <c r="HC20" s="111"/>
      <c r="HD20" s="111"/>
      <c r="HE20" s="111"/>
      <c r="HF20" s="111"/>
      <c r="HG20" s="111"/>
      <c r="HH20" s="111"/>
      <c r="HI20" s="111"/>
      <c r="HJ20" s="111"/>
      <c r="HK20" s="111"/>
      <c r="HL20" s="111"/>
      <c r="HM20" s="111"/>
      <c r="HN20" s="111"/>
      <c r="HO20" s="111"/>
      <c r="HP20" s="111"/>
      <c r="HQ20" s="111"/>
      <c r="HR20" s="111"/>
      <c r="HS20" s="111"/>
      <c r="HT20" s="111"/>
      <c r="HU20" s="111"/>
      <c r="HV20" s="111"/>
      <c r="HW20" s="111"/>
      <c r="HX20" s="111"/>
      <c r="HY20" s="111"/>
      <c r="HZ20" s="111"/>
      <c r="IA20" s="111"/>
      <c r="IB20" s="111"/>
      <c r="IC20" s="111"/>
      <c r="ID20" s="111"/>
      <c r="IE20" s="111"/>
      <c r="IF20" s="111"/>
      <c r="IG20" s="111"/>
      <c r="IH20" s="111"/>
      <c r="II20" s="111"/>
      <c r="IJ20" s="111"/>
      <c r="IK20" s="111"/>
      <c r="IL20" s="111"/>
      <c r="IM20" s="111"/>
      <c r="IN20" s="111"/>
      <c r="IO20" s="111"/>
      <c r="IP20" s="111"/>
      <c r="IQ20" s="111"/>
      <c r="IR20" s="111"/>
      <c r="IS20" s="134">
        <f t="shared" si="0"/>
        <v>11</v>
      </c>
      <c r="IT20" s="135">
        <f t="shared" si="1"/>
        <v>0</v>
      </c>
      <c r="JB20" s="137"/>
    </row>
    <row r="21" spans="1:262" s="136" customFormat="1" ht="31.5" hidden="1" customHeight="1" x14ac:dyDescent="0.25">
      <c r="A21" s="131"/>
      <c r="B21" s="132"/>
      <c r="C21" s="149"/>
      <c r="D21" s="149"/>
      <c r="E21" s="141"/>
      <c r="F21" s="128"/>
      <c r="G21" s="129"/>
      <c r="H21" s="128"/>
      <c r="I21" s="130"/>
      <c r="J21" s="138"/>
      <c r="K21" s="133"/>
      <c r="L21" s="130"/>
      <c r="M21" s="146"/>
      <c r="N21" s="147"/>
      <c r="O21" s="130"/>
      <c r="P21" s="110"/>
      <c r="Q21" s="127"/>
      <c r="R21" s="123"/>
      <c r="S21" s="124"/>
      <c r="T21" s="111"/>
      <c r="U21" s="111"/>
      <c r="V21" s="111"/>
      <c r="W21" s="111"/>
      <c r="X21" s="111"/>
      <c r="Y21" s="111"/>
      <c r="Z21" s="111"/>
      <c r="AA21" s="111"/>
      <c r="AB21" s="111"/>
      <c r="AC21" s="111"/>
      <c r="AD21" s="111"/>
      <c r="AE21" s="111"/>
      <c r="AF21" s="111"/>
      <c r="AG21" s="111"/>
      <c r="AH21" s="111"/>
      <c r="AI21" s="111"/>
      <c r="AJ21" s="111"/>
      <c r="AK21" s="111"/>
      <c r="AL21" s="111"/>
      <c r="AM21" s="111"/>
      <c r="AN21" s="111"/>
      <c r="AO21" s="111"/>
      <c r="AP21" s="111"/>
      <c r="AQ21" s="111"/>
      <c r="AR21" s="111"/>
      <c r="AS21" s="111"/>
      <c r="AT21" s="111"/>
      <c r="AU21" s="111"/>
      <c r="AV21" s="111"/>
      <c r="AW21" s="111"/>
      <c r="AX21" s="111"/>
      <c r="AY21" s="111"/>
      <c r="AZ21" s="111"/>
      <c r="BA21" s="111"/>
      <c r="BB21" s="111"/>
      <c r="BC21" s="111"/>
      <c r="BD21" s="111"/>
      <c r="BE21" s="111"/>
      <c r="BF21" s="111"/>
      <c r="BG21" s="111"/>
      <c r="BH21" s="111"/>
      <c r="BI21" s="111"/>
      <c r="BJ21" s="111"/>
      <c r="BK21" s="111"/>
      <c r="BL21" s="111"/>
      <c r="BM21" s="111"/>
      <c r="BN21" s="111"/>
      <c r="BO21" s="111"/>
      <c r="BP21" s="111"/>
      <c r="BQ21" s="111"/>
      <c r="BR21" s="111"/>
      <c r="BS21" s="111"/>
      <c r="BT21" s="111"/>
      <c r="BU21" s="111"/>
      <c r="BV21" s="111"/>
      <c r="BW21" s="111"/>
      <c r="BX21" s="111"/>
      <c r="BY21" s="111"/>
      <c r="BZ21" s="111"/>
      <c r="CA21" s="111"/>
      <c r="CB21" s="111"/>
      <c r="CC21" s="111"/>
      <c r="CD21" s="111"/>
      <c r="CE21" s="111"/>
      <c r="CF21" s="111"/>
      <c r="CG21" s="111"/>
      <c r="CH21" s="111"/>
      <c r="CI21" s="111"/>
      <c r="CJ21" s="111"/>
      <c r="CK21" s="111"/>
      <c r="CL21" s="111"/>
      <c r="CM21" s="111"/>
      <c r="CN21" s="111"/>
      <c r="CO21" s="111"/>
      <c r="CP21" s="111"/>
      <c r="CQ21" s="111"/>
      <c r="CR21" s="111"/>
      <c r="CS21" s="111"/>
      <c r="CT21" s="111"/>
      <c r="CU21" s="111"/>
      <c r="CV21" s="111"/>
      <c r="CW21" s="111"/>
      <c r="CX21" s="111"/>
      <c r="CY21" s="111"/>
      <c r="CZ21" s="111"/>
      <c r="DA21" s="111"/>
      <c r="DB21" s="111"/>
      <c r="DC21" s="111"/>
      <c r="DD21" s="111"/>
      <c r="DE21" s="111"/>
      <c r="DF21" s="111"/>
      <c r="DG21" s="111"/>
      <c r="DH21" s="111"/>
      <c r="DI21" s="111"/>
      <c r="DJ21" s="111"/>
      <c r="DK21" s="111"/>
      <c r="DL21" s="111"/>
      <c r="DM21" s="111"/>
      <c r="DN21" s="111"/>
      <c r="DO21" s="111"/>
      <c r="DP21" s="111"/>
      <c r="DQ21" s="111"/>
      <c r="DR21" s="111"/>
      <c r="DS21" s="111"/>
      <c r="DT21" s="111"/>
      <c r="DU21" s="111"/>
      <c r="DV21" s="111"/>
      <c r="DW21" s="111"/>
      <c r="DX21" s="111"/>
      <c r="DY21" s="111"/>
      <c r="DZ21" s="111"/>
      <c r="EA21" s="111"/>
      <c r="EB21" s="111"/>
      <c r="EC21" s="111"/>
      <c r="ED21" s="111"/>
      <c r="EE21" s="111"/>
      <c r="EF21" s="111"/>
      <c r="EG21" s="111"/>
      <c r="EH21" s="111"/>
      <c r="EI21" s="111"/>
      <c r="EJ21" s="111"/>
      <c r="EK21" s="111"/>
      <c r="EL21" s="111"/>
      <c r="EM21" s="111"/>
      <c r="EN21" s="111"/>
      <c r="EO21" s="111"/>
      <c r="EP21" s="111"/>
      <c r="EQ21" s="111"/>
      <c r="ER21" s="111"/>
      <c r="ES21" s="111"/>
      <c r="ET21" s="111"/>
      <c r="EU21" s="111"/>
      <c r="EV21" s="111"/>
      <c r="EW21" s="111"/>
      <c r="EX21" s="111"/>
      <c r="EY21" s="111"/>
      <c r="EZ21" s="111"/>
      <c r="FA21" s="111"/>
      <c r="FB21" s="111"/>
      <c r="FC21" s="111"/>
      <c r="FD21" s="111"/>
      <c r="FE21" s="111"/>
      <c r="FF21" s="111"/>
      <c r="FG21" s="111"/>
      <c r="FH21" s="111"/>
      <c r="FI21" s="111"/>
      <c r="FJ21" s="111"/>
      <c r="FK21" s="111"/>
      <c r="FL21" s="111"/>
      <c r="FM21" s="111"/>
      <c r="FN21" s="111"/>
      <c r="FO21" s="111"/>
      <c r="FP21" s="111"/>
      <c r="FQ21" s="111"/>
      <c r="FR21" s="111"/>
      <c r="FS21" s="111"/>
      <c r="FT21" s="111"/>
      <c r="FU21" s="111"/>
      <c r="FV21" s="111"/>
      <c r="FW21" s="111"/>
      <c r="FX21" s="111"/>
      <c r="FY21" s="111"/>
      <c r="FZ21" s="111"/>
      <c r="GA21" s="111"/>
      <c r="GB21" s="111"/>
      <c r="GC21" s="111"/>
      <c r="GD21" s="111"/>
      <c r="GE21" s="111"/>
      <c r="GF21" s="111"/>
      <c r="GG21" s="111"/>
      <c r="GH21" s="111"/>
      <c r="GI21" s="111"/>
      <c r="GJ21" s="111"/>
      <c r="GK21" s="111"/>
      <c r="GL21" s="111"/>
      <c r="GM21" s="111"/>
      <c r="GN21" s="111"/>
      <c r="GO21" s="111"/>
      <c r="GP21" s="111"/>
      <c r="GQ21" s="111"/>
      <c r="GR21" s="111"/>
      <c r="GS21" s="111"/>
      <c r="GT21" s="111"/>
      <c r="GU21" s="111"/>
      <c r="GV21" s="111"/>
      <c r="GW21" s="111"/>
      <c r="GX21" s="111"/>
      <c r="GY21" s="111"/>
      <c r="GZ21" s="111"/>
      <c r="HA21" s="111"/>
      <c r="HB21" s="111"/>
      <c r="HC21" s="111"/>
      <c r="HD21" s="111"/>
      <c r="HE21" s="111"/>
      <c r="HF21" s="111"/>
      <c r="HG21" s="111"/>
      <c r="HH21" s="111"/>
      <c r="HI21" s="111"/>
      <c r="HJ21" s="111"/>
      <c r="HK21" s="111"/>
      <c r="HL21" s="111"/>
      <c r="HM21" s="111"/>
      <c r="HN21" s="111"/>
      <c r="HO21" s="111"/>
      <c r="HP21" s="111"/>
      <c r="HQ21" s="111"/>
      <c r="HR21" s="111"/>
      <c r="HS21" s="111"/>
      <c r="HT21" s="111"/>
      <c r="HU21" s="111"/>
      <c r="HV21" s="111"/>
      <c r="HW21" s="111"/>
      <c r="HX21" s="111"/>
      <c r="HY21" s="111"/>
      <c r="HZ21" s="111"/>
      <c r="IA21" s="111"/>
      <c r="IB21" s="111"/>
      <c r="IC21" s="111"/>
      <c r="ID21" s="111"/>
      <c r="IE21" s="111"/>
      <c r="IF21" s="111"/>
      <c r="IG21" s="111"/>
      <c r="IH21" s="111"/>
      <c r="II21" s="111"/>
      <c r="IJ21" s="111"/>
      <c r="IK21" s="111"/>
      <c r="IL21" s="111"/>
      <c r="IM21" s="111"/>
      <c r="IN21" s="111"/>
      <c r="IO21" s="111"/>
      <c r="IP21" s="111"/>
      <c r="IQ21" s="111"/>
      <c r="IR21" s="111"/>
      <c r="IS21" s="134">
        <f t="shared" si="0"/>
        <v>12</v>
      </c>
      <c r="IT21" s="135">
        <f t="shared" si="1"/>
        <v>0</v>
      </c>
      <c r="JB21" s="137"/>
    </row>
    <row r="22" spans="1:262" s="116" customFormat="1" ht="29.45" hidden="1" customHeight="1" x14ac:dyDescent="0.25">
      <c r="A22" s="144"/>
      <c r="B22" s="142"/>
      <c r="C22" s="149"/>
      <c r="D22" s="149"/>
      <c r="E22" s="141"/>
      <c r="F22" s="142"/>
      <c r="G22" s="129"/>
      <c r="H22" s="64"/>
      <c r="I22" s="142"/>
      <c r="J22" s="64"/>
      <c r="K22" s="142"/>
      <c r="L22" s="145"/>
      <c r="M22" s="148"/>
      <c r="N22" s="148"/>
      <c r="O22" s="130"/>
      <c r="P22" s="89"/>
      <c r="Q22" s="121"/>
      <c r="R22" s="63"/>
      <c r="S22" s="63"/>
      <c r="T22" s="63"/>
      <c r="U22" s="63"/>
      <c r="V22" s="63"/>
      <c r="W22" s="63"/>
      <c r="X22" s="63"/>
      <c r="Y22" s="63"/>
      <c r="Z22" s="63"/>
      <c r="AA22" s="63"/>
      <c r="AB22" s="63"/>
      <c r="AC22" s="63"/>
      <c r="AD22" s="63"/>
      <c r="AE22" s="63"/>
      <c r="AF22" s="63"/>
      <c r="AG22" s="63"/>
      <c r="AH22" s="63"/>
      <c r="AI22" s="63"/>
      <c r="AJ22" s="63"/>
      <c r="AK22" s="63"/>
      <c r="AL22" s="63"/>
      <c r="AM22" s="63"/>
      <c r="AN22" s="63"/>
      <c r="AO22" s="63"/>
      <c r="AP22" s="63"/>
      <c r="AQ22" s="63"/>
      <c r="AR22" s="63"/>
      <c r="AS22" s="63"/>
      <c r="AT22" s="63"/>
      <c r="AU22" s="63"/>
      <c r="AV22" s="63"/>
      <c r="AW22" s="63"/>
      <c r="AX22" s="63"/>
      <c r="AY22" s="63"/>
      <c r="AZ22" s="63"/>
      <c r="BA22" s="63"/>
      <c r="BB22" s="63"/>
      <c r="BC22" s="63"/>
      <c r="BD22" s="63"/>
      <c r="BE22" s="63"/>
      <c r="BF22" s="63"/>
      <c r="BG22" s="63"/>
      <c r="BH22" s="63"/>
      <c r="BI22" s="63"/>
      <c r="BJ22" s="63"/>
      <c r="BK22" s="63"/>
      <c r="BL22" s="63"/>
      <c r="BM22" s="63"/>
      <c r="BN22" s="63"/>
      <c r="BO22" s="63"/>
      <c r="BP22" s="63"/>
      <c r="BQ22" s="63"/>
      <c r="BR22" s="63"/>
      <c r="BS22" s="63"/>
      <c r="BT22" s="63"/>
      <c r="BU22" s="63"/>
      <c r="BV22" s="63"/>
      <c r="BW22" s="63"/>
      <c r="BX22" s="63"/>
      <c r="BY22" s="63"/>
      <c r="BZ22" s="63"/>
      <c r="CA22" s="63"/>
      <c r="CB22" s="63"/>
      <c r="CC22" s="63"/>
      <c r="CD22" s="63"/>
      <c r="CE22" s="63"/>
      <c r="CF22" s="63"/>
      <c r="CG22" s="63"/>
      <c r="CH22" s="63"/>
      <c r="CI22" s="63"/>
      <c r="CJ22" s="63"/>
      <c r="CK22" s="63"/>
      <c r="CL22" s="63"/>
      <c r="CM22" s="63"/>
      <c r="CN22" s="63"/>
      <c r="CO22" s="63"/>
      <c r="CP22" s="63"/>
      <c r="CQ22" s="63"/>
      <c r="CR22" s="63"/>
      <c r="CS22" s="63"/>
      <c r="CT22" s="63"/>
      <c r="CU22" s="63"/>
      <c r="CV22" s="63"/>
      <c r="CW22" s="63"/>
      <c r="CX22" s="63"/>
      <c r="CY22" s="63"/>
      <c r="CZ22" s="63"/>
      <c r="DA22" s="63"/>
      <c r="DB22" s="63"/>
      <c r="DC22" s="63"/>
      <c r="DD22" s="63"/>
      <c r="DE22" s="63"/>
      <c r="DF22" s="63"/>
      <c r="DG22" s="63"/>
      <c r="DH22" s="63"/>
      <c r="DI22" s="63"/>
      <c r="DJ22" s="63"/>
      <c r="DK22" s="63"/>
      <c r="DL22" s="63"/>
      <c r="DM22" s="63"/>
      <c r="DN22" s="63"/>
      <c r="DO22" s="63"/>
      <c r="DP22" s="63"/>
      <c r="DQ22" s="63"/>
      <c r="DR22" s="63"/>
      <c r="DS22" s="63"/>
      <c r="DT22" s="63"/>
      <c r="DU22" s="63"/>
      <c r="DV22" s="63"/>
      <c r="DW22" s="63"/>
      <c r="DX22" s="63"/>
      <c r="DY22" s="63"/>
      <c r="DZ22" s="63"/>
      <c r="EA22" s="63"/>
      <c r="EB22" s="63"/>
      <c r="EC22" s="63"/>
      <c r="ED22" s="63"/>
      <c r="EE22" s="63"/>
      <c r="EF22" s="63"/>
      <c r="EG22" s="63"/>
      <c r="EH22" s="63"/>
      <c r="EI22" s="63"/>
      <c r="EJ22" s="63"/>
      <c r="EK22" s="63"/>
      <c r="EL22" s="63"/>
      <c r="EM22" s="63"/>
      <c r="EN22" s="63"/>
      <c r="EO22" s="63"/>
      <c r="EP22" s="63"/>
      <c r="EQ22" s="63"/>
      <c r="ER22" s="63"/>
      <c r="ES22" s="63"/>
      <c r="ET22" s="63"/>
      <c r="EU22" s="63"/>
      <c r="EV22" s="63"/>
      <c r="EW22" s="63"/>
      <c r="EX22" s="63"/>
      <c r="EY22" s="63"/>
      <c r="EZ22" s="63"/>
      <c r="FA22" s="63"/>
      <c r="FB22" s="63"/>
      <c r="FC22" s="63"/>
      <c r="FD22" s="63"/>
      <c r="FE22" s="63"/>
      <c r="FF22" s="63"/>
      <c r="FG22" s="63"/>
      <c r="FH22" s="63"/>
      <c r="FI22" s="63"/>
      <c r="FJ22" s="63"/>
      <c r="FK22" s="63"/>
      <c r="FL22" s="63"/>
      <c r="FM22" s="63"/>
      <c r="FN22" s="63"/>
      <c r="FO22" s="63"/>
      <c r="FP22" s="63"/>
      <c r="FQ22" s="63"/>
      <c r="FR22" s="63"/>
      <c r="FS22" s="63"/>
      <c r="FT22" s="63"/>
      <c r="FU22" s="63"/>
      <c r="FV22" s="63"/>
      <c r="FW22" s="63"/>
      <c r="FX22" s="63"/>
      <c r="FY22" s="63"/>
      <c r="FZ22" s="63"/>
      <c r="GA22" s="63"/>
      <c r="GB22" s="63"/>
      <c r="GC22" s="63"/>
      <c r="GD22" s="63"/>
      <c r="GE22" s="63"/>
      <c r="GF22" s="63"/>
      <c r="GG22" s="63"/>
      <c r="GH22" s="63"/>
      <c r="GI22" s="63"/>
      <c r="GJ22" s="63"/>
      <c r="GK22" s="63"/>
      <c r="GL22" s="63"/>
      <c r="GM22" s="63"/>
      <c r="GN22" s="63"/>
      <c r="GO22" s="63"/>
      <c r="GP22" s="63"/>
      <c r="GQ22" s="63"/>
      <c r="GR22" s="63"/>
      <c r="GS22" s="63"/>
      <c r="GT22" s="63"/>
      <c r="GU22" s="63"/>
      <c r="GV22" s="63"/>
      <c r="GW22" s="63"/>
      <c r="GX22" s="63"/>
      <c r="GY22" s="63"/>
      <c r="GZ22" s="63"/>
      <c r="HA22" s="63"/>
      <c r="HB22" s="63"/>
      <c r="HC22" s="63"/>
      <c r="HD22" s="63"/>
      <c r="HE22" s="63"/>
      <c r="HF22" s="63"/>
      <c r="HG22" s="63"/>
      <c r="HH22" s="63"/>
      <c r="HI22" s="63"/>
      <c r="HJ22" s="63"/>
      <c r="HK22" s="63"/>
      <c r="HL22" s="63"/>
      <c r="HM22" s="63"/>
      <c r="HN22" s="63"/>
      <c r="HO22" s="63"/>
      <c r="HP22" s="63"/>
      <c r="HQ22" s="63"/>
      <c r="HR22" s="63"/>
      <c r="HS22" s="63"/>
      <c r="HT22" s="63"/>
      <c r="HU22" s="63"/>
      <c r="HV22" s="63"/>
      <c r="HW22" s="63"/>
      <c r="HX22" s="63"/>
      <c r="HY22" s="63"/>
      <c r="HZ22" s="63"/>
      <c r="IA22" s="63"/>
      <c r="IB22" s="63"/>
      <c r="IC22" s="63"/>
      <c r="ID22" s="63"/>
      <c r="IE22" s="63"/>
      <c r="IF22" s="63"/>
      <c r="IG22" s="63"/>
      <c r="IH22" s="63"/>
      <c r="II22" s="63"/>
      <c r="IJ22" s="63"/>
      <c r="IK22" s="63"/>
      <c r="IL22" s="63"/>
      <c r="IM22" s="63"/>
      <c r="IN22" s="63"/>
      <c r="IO22" s="63"/>
      <c r="IP22" s="63"/>
      <c r="IQ22" s="63"/>
      <c r="IR22" s="63"/>
      <c r="IS22" s="134">
        <f t="shared" si="0"/>
        <v>13</v>
      </c>
      <c r="IT22" s="135">
        <f t="shared" si="1"/>
        <v>0</v>
      </c>
      <c r="JB22" s="115"/>
    </row>
    <row r="23" spans="1:262" ht="28.9" hidden="1" customHeight="1" x14ac:dyDescent="0.25">
      <c r="A23" s="121"/>
      <c r="B23" s="64"/>
      <c r="C23" s="149"/>
      <c r="D23" s="149"/>
      <c r="E23" s="141"/>
      <c r="F23" s="143"/>
      <c r="G23" s="89"/>
      <c r="H23" s="31"/>
      <c r="I23" s="33"/>
      <c r="J23" s="31"/>
      <c r="K23" s="32"/>
      <c r="L23" s="31"/>
      <c r="M23" s="35"/>
      <c r="N23" s="35"/>
      <c r="O23" s="31"/>
      <c r="P23" s="31"/>
      <c r="Q23" s="36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7"/>
      <c r="BZ23" s="37"/>
      <c r="CA23" s="37"/>
      <c r="CB23" s="37"/>
      <c r="CC23" s="37"/>
      <c r="CD23" s="37"/>
      <c r="CE23" s="37"/>
      <c r="CF23" s="37"/>
      <c r="CG23" s="37"/>
      <c r="CH23" s="37"/>
      <c r="CI23" s="37"/>
      <c r="CJ23" s="37"/>
      <c r="CK23" s="37"/>
      <c r="CL23" s="37"/>
      <c r="CM23" s="37"/>
      <c r="CN23" s="37"/>
      <c r="CO23" s="37"/>
      <c r="CP23" s="37"/>
      <c r="CQ23" s="37"/>
      <c r="CR23" s="37"/>
      <c r="CS23" s="37"/>
      <c r="CT23" s="37"/>
      <c r="CU23" s="37"/>
      <c r="CV23" s="37"/>
      <c r="CW23" s="37"/>
      <c r="CX23" s="37"/>
      <c r="CY23" s="37"/>
      <c r="CZ23" s="37"/>
      <c r="DA23" s="37"/>
      <c r="DB23" s="37"/>
      <c r="DC23" s="37"/>
      <c r="DD23" s="37"/>
      <c r="DE23" s="37"/>
      <c r="DF23" s="37"/>
      <c r="DG23" s="37"/>
      <c r="DH23" s="37"/>
      <c r="DI23" s="37"/>
      <c r="DJ23" s="37"/>
      <c r="DK23" s="37"/>
      <c r="DL23" s="37"/>
      <c r="DM23" s="37"/>
      <c r="DN23" s="37"/>
      <c r="DO23" s="37"/>
      <c r="DP23" s="37"/>
      <c r="DQ23" s="37"/>
      <c r="DR23" s="37"/>
      <c r="DS23" s="37"/>
      <c r="DT23" s="37"/>
      <c r="DU23" s="37"/>
      <c r="DV23" s="37"/>
      <c r="DW23" s="37"/>
      <c r="DX23" s="37"/>
      <c r="DY23" s="37"/>
      <c r="DZ23" s="37"/>
      <c r="EA23" s="37"/>
      <c r="EB23" s="37"/>
      <c r="EC23" s="37"/>
      <c r="ED23" s="37"/>
      <c r="EE23" s="37"/>
      <c r="EF23" s="37"/>
      <c r="EG23" s="37"/>
      <c r="EH23" s="37"/>
      <c r="EI23" s="37"/>
      <c r="EJ23" s="37"/>
      <c r="EK23" s="37"/>
      <c r="EL23" s="37"/>
      <c r="EM23" s="37"/>
      <c r="EN23" s="37"/>
      <c r="EO23" s="37"/>
      <c r="EP23" s="37"/>
      <c r="EQ23" s="37"/>
      <c r="ER23" s="37"/>
      <c r="ES23" s="37"/>
      <c r="ET23" s="37"/>
      <c r="EU23" s="37"/>
      <c r="EV23" s="37"/>
      <c r="EW23" s="37"/>
      <c r="EX23" s="37"/>
      <c r="EY23" s="37"/>
      <c r="EZ23" s="37"/>
      <c r="FA23" s="37"/>
      <c r="FB23" s="37"/>
      <c r="FC23" s="37"/>
      <c r="FD23" s="37"/>
      <c r="FE23" s="37"/>
      <c r="FF23" s="37"/>
      <c r="FG23" s="37"/>
      <c r="FH23" s="37"/>
      <c r="FI23" s="37"/>
      <c r="FJ23" s="37"/>
      <c r="FK23" s="37"/>
      <c r="FL23" s="37"/>
      <c r="FM23" s="37"/>
      <c r="FN23" s="37"/>
      <c r="FO23" s="37"/>
      <c r="FP23" s="37"/>
      <c r="FQ23" s="37"/>
      <c r="FR23" s="37"/>
      <c r="FS23" s="37"/>
      <c r="FT23" s="37"/>
      <c r="FU23" s="37"/>
      <c r="FV23" s="37"/>
      <c r="FW23" s="37"/>
      <c r="FX23" s="37"/>
      <c r="FY23" s="37"/>
      <c r="FZ23" s="37"/>
      <c r="GA23" s="41"/>
      <c r="GB23" s="37"/>
      <c r="GC23" s="37"/>
      <c r="GD23" s="37"/>
      <c r="GE23" s="37"/>
      <c r="GF23" s="37"/>
      <c r="GG23" s="37"/>
      <c r="GH23" s="37"/>
      <c r="GI23" s="37"/>
      <c r="GJ23" s="37"/>
      <c r="GK23" s="37"/>
      <c r="GL23" s="37"/>
      <c r="GM23" s="37"/>
      <c r="GN23" s="37"/>
      <c r="GO23" s="37"/>
      <c r="GP23" s="37"/>
      <c r="GQ23" s="37"/>
      <c r="GR23" s="37"/>
      <c r="GS23" s="37"/>
      <c r="GT23" s="37"/>
      <c r="GU23" s="37"/>
      <c r="GV23" s="37"/>
      <c r="GW23" s="37"/>
      <c r="GX23" s="37"/>
      <c r="GY23" s="37"/>
      <c r="GZ23" s="37"/>
      <c r="HA23" s="37"/>
      <c r="HB23" s="37"/>
      <c r="HC23" s="37"/>
      <c r="HD23" s="37"/>
      <c r="HE23" s="37"/>
      <c r="HF23" s="37"/>
      <c r="HG23" s="37"/>
      <c r="HH23" s="37"/>
      <c r="HI23" s="37"/>
      <c r="HJ23" s="37"/>
      <c r="HK23" s="37"/>
      <c r="HL23" s="37"/>
      <c r="HM23" s="37"/>
      <c r="HN23" s="37"/>
      <c r="HO23" s="37"/>
      <c r="HP23" s="37"/>
      <c r="HQ23" s="37"/>
      <c r="HR23" s="37"/>
      <c r="HS23" s="37"/>
      <c r="HT23" s="37"/>
      <c r="HU23" s="37"/>
      <c r="HV23" s="37"/>
      <c r="HW23" s="37"/>
      <c r="HX23" s="37"/>
      <c r="HY23" s="37"/>
      <c r="HZ23" s="37"/>
      <c r="IA23" s="37"/>
      <c r="IB23" s="37"/>
      <c r="IC23" s="37"/>
      <c r="ID23" s="37"/>
      <c r="IE23" s="37"/>
      <c r="IF23" s="37"/>
      <c r="IG23" s="37"/>
      <c r="IH23" s="37"/>
      <c r="II23" s="37"/>
      <c r="IJ23" s="37"/>
      <c r="IK23" s="37"/>
      <c r="IL23" s="37"/>
      <c r="IM23" s="37"/>
      <c r="IN23" s="37"/>
      <c r="IO23" s="37"/>
      <c r="IP23" s="37"/>
      <c r="IQ23" s="37"/>
      <c r="IR23" s="37"/>
      <c r="IS23" s="134">
        <f t="shared" si="0"/>
        <v>14</v>
      </c>
      <c r="IT23" s="135">
        <f t="shared" si="1"/>
        <v>0</v>
      </c>
    </row>
    <row r="24" spans="1:262" ht="14.45" hidden="1" customHeight="1" x14ac:dyDescent="0.25">
      <c r="A24" s="31"/>
      <c r="B24" s="64"/>
      <c r="C24" s="149"/>
      <c r="D24" s="149"/>
      <c r="E24" s="141"/>
      <c r="F24" s="143"/>
      <c r="G24" s="89"/>
      <c r="H24" s="31"/>
      <c r="I24" s="33"/>
      <c r="J24" s="49"/>
      <c r="K24" s="31"/>
      <c r="L24" s="34"/>
      <c r="M24" s="35"/>
      <c r="N24" s="35"/>
      <c r="O24" s="31"/>
      <c r="P24" s="31"/>
      <c r="Q24" s="36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7"/>
      <c r="BZ24" s="37"/>
      <c r="CA24" s="37"/>
      <c r="CB24" s="37"/>
      <c r="CC24" s="37"/>
      <c r="CD24" s="37"/>
      <c r="CE24" s="37"/>
      <c r="CF24" s="37"/>
      <c r="CG24" s="37"/>
      <c r="CH24" s="37"/>
      <c r="CI24" s="37"/>
      <c r="CJ24" s="37"/>
      <c r="CK24" s="37"/>
      <c r="CL24" s="37"/>
      <c r="CM24" s="37"/>
      <c r="CN24" s="37"/>
      <c r="CO24" s="37"/>
      <c r="CP24" s="37"/>
      <c r="CQ24" s="37"/>
      <c r="CR24" s="37"/>
      <c r="CS24" s="37"/>
      <c r="CT24" s="37"/>
      <c r="CU24" s="37"/>
      <c r="CV24" s="37"/>
      <c r="CW24" s="37"/>
      <c r="CX24" s="37"/>
      <c r="CY24" s="37"/>
      <c r="CZ24" s="37"/>
      <c r="DA24" s="37"/>
      <c r="DB24" s="37"/>
      <c r="DC24" s="37"/>
      <c r="DD24" s="37"/>
      <c r="DE24" s="37"/>
      <c r="DF24" s="37"/>
      <c r="DG24" s="37"/>
      <c r="DH24" s="37"/>
      <c r="DI24" s="37"/>
      <c r="DJ24" s="37"/>
      <c r="DK24" s="37"/>
      <c r="DL24" s="37"/>
      <c r="DM24" s="37"/>
      <c r="DN24" s="37"/>
      <c r="DO24" s="37"/>
      <c r="DP24" s="37"/>
      <c r="DQ24" s="37"/>
      <c r="DR24" s="37"/>
      <c r="DS24" s="37"/>
      <c r="DT24" s="37"/>
      <c r="DU24" s="37"/>
      <c r="DV24" s="37"/>
      <c r="DW24" s="37"/>
      <c r="DX24" s="37"/>
      <c r="DY24" s="37"/>
      <c r="DZ24" s="37"/>
      <c r="EA24" s="37"/>
      <c r="EB24" s="37"/>
      <c r="EC24" s="37"/>
      <c r="ED24" s="37"/>
      <c r="EE24" s="37"/>
      <c r="EF24" s="37"/>
      <c r="EG24" s="37"/>
      <c r="EH24" s="37"/>
      <c r="EI24" s="37"/>
      <c r="EJ24" s="37"/>
      <c r="EK24" s="37"/>
      <c r="EL24" s="37"/>
      <c r="EM24" s="37"/>
      <c r="EN24" s="37"/>
      <c r="EO24" s="37"/>
      <c r="EP24" s="37"/>
      <c r="EQ24" s="37"/>
      <c r="ER24" s="37"/>
      <c r="ES24" s="37"/>
      <c r="ET24" s="37"/>
      <c r="EU24" s="37"/>
      <c r="EV24" s="37"/>
      <c r="EW24" s="37"/>
      <c r="EX24" s="37"/>
      <c r="EY24" s="37"/>
      <c r="EZ24" s="37"/>
      <c r="FA24" s="37"/>
      <c r="FB24" s="37"/>
      <c r="FC24" s="37"/>
      <c r="FD24" s="37"/>
      <c r="FE24" s="37"/>
      <c r="FF24" s="37"/>
      <c r="FG24" s="37"/>
      <c r="FH24" s="37"/>
      <c r="FI24" s="37"/>
      <c r="FJ24" s="37"/>
      <c r="FK24" s="37"/>
      <c r="FL24" s="37"/>
      <c r="FM24" s="37"/>
      <c r="FN24" s="37"/>
      <c r="FO24" s="37"/>
      <c r="FP24" s="37"/>
      <c r="FQ24" s="37"/>
      <c r="FR24" s="37"/>
      <c r="FS24" s="37"/>
      <c r="FT24" s="37"/>
      <c r="FU24" s="37"/>
      <c r="FV24" s="37"/>
      <c r="FW24" s="37"/>
      <c r="FX24" s="37"/>
      <c r="FY24" s="37"/>
      <c r="FZ24" s="37"/>
      <c r="GA24" s="37"/>
      <c r="GB24" s="37"/>
      <c r="GC24" s="37"/>
      <c r="GD24" s="37"/>
      <c r="GE24" s="37"/>
      <c r="GF24" s="37"/>
      <c r="GG24" s="37"/>
      <c r="GH24" s="37"/>
      <c r="GI24" s="37"/>
      <c r="GJ24" s="37"/>
      <c r="GK24" s="37"/>
      <c r="GL24" s="37"/>
      <c r="GM24" s="37"/>
      <c r="GN24" s="37"/>
      <c r="GO24" s="37"/>
      <c r="GP24" s="37"/>
      <c r="GQ24" s="37"/>
      <c r="GR24" s="37"/>
      <c r="GS24" s="37"/>
      <c r="GT24" s="37"/>
      <c r="GU24" s="37"/>
      <c r="GV24" s="37"/>
      <c r="GW24" s="37"/>
      <c r="GX24" s="37"/>
      <c r="GY24" s="37"/>
      <c r="GZ24" s="37"/>
      <c r="HA24" s="37"/>
      <c r="HB24" s="37"/>
      <c r="HC24" s="37"/>
      <c r="HD24" s="37"/>
      <c r="HE24" s="37"/>
      <c r="HF24" s="37"/>
      <c r="HG24" s="37"/>
      <c r="HH24" s="37"/>
      <c r="HI24" s="37"/>
      <c r="HJ24" s="37"/>
      <c r="HK24" s="37"/>
      <c r="HL24" s="37"/>
      <c r="HM24" s="37"/>
      <c r="HN24" s="37"/>
      <c r="HO24" s="37"/>
      <c r="HP24" s="37"/>
      <c r="HQ24" s="37"/>
      <c r="HR24" s="37"/>
      <c r="HS24" s="37"/>
      <c r="HT24" s="37"/>
      <c r="HU24" s="37"/>
      <c r="HV24" s="37"/>
      <c r="HW24" s="37"/>
      <c r="HX24" s="37"/>
      <c r="HY24" s="37"/>
      <c r="HZ24" s="37"/>
      <c r="IA24" s="37"/>
      <c r="IB24" s="37"/>
      <c r="IC24" s="37"/>
      <c r="ID24" s="37"/>
      <c r="IE24" s="37"/>
      <c r="IF24" s="37"/>
      <c r="IG24" s="37"/>
      <c r="IH24" s="37"/>
      <c r="II24" s="37"/>
      <c r="IJ24" s="37"/>
      <c r="IK24" s="37"/>
      <c r="IL24" s="37"/>
      <c r="IM24" s="37"/>
      <c r="IN24" s="37"/>
      <c r="IO24" s="37"/>
      <c r="IP24" s="37"/>
      <c r="IQ24" s="37"/>
      <c r="IR24" s="37"/>
      <c r="IS24" s="134">
        <f t="shared" si="0"/>
        <v>15</v>
      </c>
      <c r="IT24" s="135">
        <f t="shared" si="1"/>
        <v>0</v>
      </c>
    </row>
    <row r="25" spans="1:262" ht="14.45" customHeight="1" x14ac:dyDescent="0.25">
      <c r="A25" s="31"/>
      <c r="B25" s="64"/>
      <c r="C25" s="31"/>
      <c r="D25" s="31"/>
      <c r="E25" s="31"/>
      <c r="F25" s="31"/>
      <c r="G25" s="31"/>
      <c r="H25" s="31"/>
      <c r="I25" s="31"/>
      <c r="J25" s="32"/>
      <c r="K25" s="31"/>
      <c r="L25" s="31"/>
      <c r="M25" s="31"/>
      <c r="N25" s="31"/>
      <c r="O25" s="31"/>
      <c r="P25" s="31"/>
      <c r="Q25" s="31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7"/>
      <c r="BZ25" s="37"/>
      <c r="CA25" s="37"/>
      <c r="CB25" s="37"/>
      <c r="CC25" s="37"/>
      <c r="CD25" s="37"/>
      <c r="CE25" s="37"/>
      <c r="CF25" s="37"/>
      <c r="CG25" s="37"/>
      <c r="CH25" s="37"/>
      <c r="CI25" s="37"/>
      <c r="CJ25" s="37"/>
      <c r="CK25" s="37"/>
      <c r="CL25" s="37"/>
      <c r="CM25" s="37"/>
      <c r="CN25" s="37"/>
      <c r="CO25" s="37"/>
      <c r="CP25" s="37"/>
      <c r="CQ25" s="37"/>
      <c r="CR25" s="37"/>
      <c r="CS25" s="37"/>
      <c r="CT25" s="37"/>
      <c r="CU25" s="37"/>
      <c r="CV25" s="37"/>
      <c r="CW25" s="37"/>
      <c r="CX25" s="37"/>
      <c r="CY25" s="37"/>
      <c r="CZ25" s="37"/>
      <c r="DA25" s="37"/>
      <c r="DB25" s="37"/>
      <c r="DC25" s="37"/>
      <c r="DD25" s="37"/>
      <c r="DE25" s="37"/>
      <c r="DF25" s="37"/>
      <c r="DG25" s="37"/>
      <c r="DH25" s="37"/>
      <c r="DI25" s="37"/>
      <c r="DJ25" s="37"/>
      <c r="DK25" s="37"/>
      <c r="DL25" s="37"/>
      <c r="DM25" s="37"/>
      <c r="DN25" s="37"/>
      <c r="DO25" s="37"/>
      <c r="DP25" s="37"/>
      <c r="DQ25" s="37"/>
      <c r="DR25" s="37"/>
      <c r="DS25" s="37"/>
      <c r="DT25" s="37"/>
      <c r="DU25" s="37"/>
      <c r="DV25" s="37"/>
      <c r="DW25" s="37"/>
      <c r="DX25" s="37"/>
      <c r="DY25" s="37"/>
      <c r="DZ25" s="37"/>
      <c r="EA25" s="37"/>
      <c r="EB25" s="37"/>
      <c r="EC25" s="37"/>
      <c r="ED25" s="37"/>
      <c r="EE25" s="37"/>
      <c r="EF25" s="37"/>
      <c r="EG25" s="37"/>
      <c r="EH25" s="37"/>
      <c r="EI25" s="37"/>
      <c r="EJ25" s="37"/>
      <c r="EK25" s="37"/>
      <c r="EL25" s="37"/>
      <c r="EM25" s="37"/>
      <c r="EN25" s="37"/>
      <c r="EO25" s="37"/>
      <c r="EP25" s="37"/>
      <c r="EQ25" s="37"/>
      <c r="ER25" s="37"/>
      <c r="ES25" s="37"/>
      <c r="ET25" s="37"/>
      <c r="EU25" s="37"/>
      <c r="EV25" s="37"/>
      <c r="EW25" s="37"/>
      <c r="EX25" s="37"/>
      <c r="EY25" s="37"/>
      <c r="EZ25" s="37"/>
      <c r="FA25" s="37"/>
      <c r="FB25" s="37"/>
      <c r="FC25" s="37"/>
      <c r="FD25" s="37"/>
      <c r="FE25" s="37"/>
      <c r="FF25" s="37"/>
      <c r="FG25" s="37"/>
      <c r="FH25" s="37"/>
      <c r="FI25" s="37"/>
      <c r="FJ25" s="37"/>
      <c r="FK25" s="37"/>
      <c r="FL25" s="37"/>
      <c r="FM25" s="37"/>
      <c r="FN25" s="37"/>
      <c r="FO25" s="37"/>
      <c r="FP25" s="37"/>
      <c r="FQ25" s="37"/>
      <c r="FR25" s="37"/>
      <c r="FS25" s="37"/>
      <c r="FT25" s="37"/>
      <c r="FU25" s="37"/>
      <c r="FV25" s="37"/>
      <c r="FW25" s="37"/>
      <c r="FX25" s="37"/>
      <c r="FY25" s="37"/>
      <c r="FZ25" s="37"/>
      <c r="GA25" s="37"/>
      <c r="GB25" s="37"/>
      <c r="GC25" s="37"/>
      <c r="GD25" s="37"/>
      <c r="GE25" s="37"/>
      <c r="GF25" s="37"/>
      <c r="GG25" s="37"/>
      <c r="GH25" s="37"/>
      <c r="GI25" s="37"/>
      <c r="GJ25" s="37"/>
      <c r="GK25" s="37"/>
      <c r="GL25" s="37"/>
      <c r="GM25" s="37"/>
      <c r="GN25" s="37"/>
      <c r="GO25" s="37"/>
      <c r="GP25" s="37"/>
      <c r="GQ25" s="37"/>
      <c r="GR25" s="37"/>
      <c r="GS25" s="37"/>
      <c r="GT25" s="37"/>
      <c r="GU25" s="37"/>
      <c r="GV25" s="37"/>
      <c r="GW25" s="37"/>
      <c r="GX25" s="37"/>
      <c r="GY25" s="37"/>
      <c r="GZ25" s="37"/>
      <c r="HA25" s="37"/>
      <c r="HB25" s="37"/>
      <c r="HC25" s="37"/>
      <c r="HD25" s="37"/>
      <c r="HE25" s="37"/>
      <c r="HF25" s="37"/>
      <c r="HG25" s="37"/>
      <c r="HH25" s="37"/>
      <c r="HI25" s="37"/>
      <c r="HJ25" s="37"/>
      <c r="HK25" s="37"/>
      <c r="HL25" s="37"/>
      <c r="HM25" s="37"/>
      <c r="HN25" s="37"/>
      <c r="HO25" s="37"/>
      <c r="HP25" s="37"/>
      <c r="HQ25" s="37"/>
      <c r="HR25" s="37"/>
      <c r="HS25" s="37"/>
      <c r="HT25" s="37"/>
      <c r="HU25" s="37"/>
      <c r="HV25" s="37"/>
      <c r="HW25" s="37"/>
      <c r="HX25" s="37"/>
      <c r="HY25" s="37"/>
      <c r="HZ25" s="37"/>
      <c r="IA25" s="37"/>
      <c r="IB25" s="37"/>
      <c r="IC25" s="37"/>
      <c r="ID25" s="37"/>
      <c r="IE25" s="37"/>
      <c r="IF25" s="37"/>
      <c r="IG25" s="37"/>
      <c r="IH25" s="37"/>
      <c r="II25" s="37"/>
      <c r="IJ25" s="37"/>
      <c r="IK25" s="37"/>
      <c r="IL25" s="37"/>
      <c r="IM25" s="37"/>
      <c r="IN25" s="37"/>
      <c r="IO25" s="37"/>
      <c r="IP25" s="37"/>
      <c r="IQ25" s="37"/>
      <c r="IR25" s="37"/>
      <c r="IS25" s="134">
        <f t="shared" si="0"/>
        <v>16</v>
      </c>
      <c r="IT25" s="135">
        <f t="shared" si="1"/>
        <v>0</v>
      </c>
    </row>
    <row r="26" spans="1:262" s="42" customFormat="1" ht="19.5" customHeight="1" thickBot="1" x14ac:dyDescent="0.3">
      <c r="A26" s="100" t="s">
        <v>359</v>
      </c>
      <c r="B26" s="100" t="s">
        <v>359</v>
      </c>
      <c r="C26" s="100" t="s">
        <v>359</v>
      </c>
      <c r="D26" s="100" t="s">
        <v>359</v>
      </c>
      <c r="E26" s="100" t="s">
        <v>359</v>
      </c>
      <c r="F26" s="100" t="s">
        <v>359</v>
      </c>
      <c r="G26" s="100" t="s">
        <v>359</v>
      </c>
      <c r="H26" s="100" t="s">
        <v>359</v>
      </c>
      <c r="I26" s="100" t="s">
        <v>359</v>
      </c>
      <c r="J26" s="100" t="s">
        <v>359</v>
      </c>
      <c r="K26" s="100" t="s">
        <v>359</v>
      </c>
      <c r="L26" s="100" t="s">
        <v>359</v>
      </c>
      <c r="M26" s="100" t="s">
        <v>359</v>
      </c>
      <c r="N26" s="100" t="s">
        <v>359</v>
      </c>
      <c r="O26" s="100" t="s">
        <v>359</v>
      </c>
      <c r="P26" s="100" t="s">
        <v>359</v>
      </c>
      <c r="Q26" s="100" t="s">
        <v>359</v>
      </c>
      <c r="R26" s="108">
        <f t="shared" ref="R26:CE26" si="2">SUM(R11:R25)</f>
        <v>724022.23999999987</v>
      </c>
      <c r="S26" s="108">
        <f t="shared" si="2"/>
        <v>146812.09</v>
      </c>
      <c r="T26" s="108">
        <f t="shared" si="2"/>
        <v>0</v>
      </c>
      <c r="U26" s="108">
        <f t="shared" si="2"/>
        <v>0</v>
      </c>
      <c r="V26" s="108">
        <f t="shared" si="2"/>
        <v>0</v>
      </c>
      <c r="W26" s="108">
        <f t="shared" si="2"/>
        <v>0</v>
      </c>
      <c r="X26" s="108">
        <f t="shared" si="2"/>
        <v>0</v>
      </c>
      <c r="Y26" s="108">
        <f t="shared" si="2"/>
        <v>0</v>
      </c>
      <c r="Z26" s="108">
        <f t="shared" si="2"/>
        <v>0</v>
      </c>
      <c r="AA26" s="108">
        <f t="shared" si="2"/>
        <v>0</v>
      </c>
      <c r="AB26" s="108">
        <f t="shared" si="2"/>
        <v>0</v>
      </c>
      <c r="AC26" s="108">
        <f t="shared" si="2"/>
        <v>0</v>
      </c>
      <c r="AD26" s="108">
        <f t="shared" si="2"/>
        <v>0</v>
      </c>
      <c r="AE26" s="108">
        <f t="shared" si="2"/>
        <v>0</v>
      </c>
      <c r="AF26" s="108">
        <f t="shared" si="2"/>
        <v>0</v>
      </c>
      <c r="AG26" s="108">
        <f t="shared" si="2"/>
        <v>0</v>
      </c>
      <c r="AH26" s="108">
        <f t="shared" si="2"/>
        <v>25500</v>
      </c>
      <c r="AI26" s="108">
        <f t="shared" si="2"/>
        <v>9850</v>
      </c>
      <c r="AJ26" s="108">
        <f t="shared" si="2"/>
        <v>0</v>
      </c>
      <c r="AK26" s="108">
        <f t="shared" si="2"/>
        <v>0</v>
      </c>
      <c r="AL26" s="108">
        <f t="shared" si="2"/>
        <v>0</v>
      </c>
      <c r="AM26" s="108">
        <f t="shared" si="2"/>
        <v>0</v>
      </c>
      <c r="AN26" s="108">
        <f t="shared" si="2"/>
        <v>0</v>
      </c>
      <c r="AO26" s="108">
        <f t="shared" si="2"/>
        <v>0</v>
      </c>
      <c r="AP26" s="108">
        <f t="shared" si="2"/>
        <v>0</v>
      </c>
      <c r="AQ26" s="108">
        <f t="shared" si="2"/>
        <v>0</v>
      </c>
      <c r="AR26" s="108">
        <f t="shared" si="2"/>
        <v>0</v>
      </c>
      <c r="AS26" s="108">
        <f t="shared" si="2"/>
        <v>0</v>
      </c>
      <c r="AT26" s="108">
        <f t="shared" si="2"/>
        <v>0</v>
      </c>
      <c r="AU26" s="108">
        <f t="shared" si="2"/>
        <v>0</v>
      </c>
      <c r="AV26" s="108">
        <f t="shared" si="2"/>
        <v>0</v>
      </c>
      <c r="AW26" s="108">
        <f t="shared" si="2"/>
        <v>0</v>
      </c>
      <c r="AX26" s="108">
        <f t="shared" si="2"/>
        <v>0</v>
      </c>
      <c r="AY26" s="108">
        <f t="shared" si="2"/>
        <v>0</v>
      </c>
      <c r="AZ26" s="108">
        <f t="shared" si="2"/>
        <v>0</v>
      </c>
      <c r="BA26" s="108">
        <f t="shared" si="2"/>
        <v>0</v>
      </c>
      <c r="BB26" s="108">
        <f t="shared" si="2"/>
        <v>0</v>
      </c>
      <c r="BC26" s="108">
        <f t="shared" si="2"/>
        <v>0</v>
      </c>
      <c r="BD26" s="108">
        <f t="shared" si="2"/>
        <v>0</v>
      </c>
      <c r="BE26" s="108">
        <f t="shared" si="2"/>
        <v>0</v>
      </c>
      <c r="BF26" s="108">
        <f t="shared" si="2"/>
        <v>0</v>
      </c>
      <c r="BG26" s="108">
        <f t="shared" si="2"/>
        <v>0</v>
      </c>
      <c r="BH26" s="108">
        <f t="shared" si="2"/>
        <v>0</v>
      </c>
      <c r="BI26" s="108">
        <f t="shared" si="2"/>
        <v>0</v>
      </c>
      <c r="BJ26" s="108">
        <f t="shared" si="2"/>
        <v>0</v>
      </c>
      <c r="BK26" s="108">
        <f t="shared" si="2"/>
        <v>0</v>
      </c>
      <c r="BL26" s="108">
        <f t="shared" si="2"/>
        <v>0</v>
      </c>
      <c r="BM26" s="108">
        <f t="shared" si="2"/>
        <v>0</v>
      </c>
      <c r="BN26" s="108">
        <f t="shared" si="2"/>
        <v>0</v>
      </c>
      <c r="BO26" s="108">
        <f t="shared" si="2"/>
        <v>0</v>
      </c>
      <c r="BP26" s="108">
        <f t="shared" si="2"/>
        <v>0</v>
      </c>
      <c r="BQ26" s="108">
        <f t="shared" si="2"/>
        <v>0</v>
      </c>
      <c r="BR26" s="108">
        <f t="shared" si="2"/>
        <v>0</v>
      </c>
      <c r="BS26" s="108">
        <f t="shared" si="2"/>
        <v>0</v>
      </c>
      <c r="BT26" s="108">
        <f t="shared" si="2"/>
        <v>2565</v>
      </c>
      <c r="BU26" s="108">
        <f t="shared" si="2"/>
        <v>0</v>
      </c>
      <c r="BV26" s="108">
        <f t="shared" si="2"/>
        <v>25500</v>
      </c>
      <c r="BW26" s="108">
        <f t="shared" si="2"/>
        <v>0</v>
      </c>
      <c r="BX26" s="108">
        <f t="shared" si="2"/>
        <v>0</v>
      </c>
      <c r="BY26" s="108">
        <f t="shared" si="2"/>
        <v>0</v>
      </c>
      <c r="BZ26" s="108">
        <f t="shared" si="2"/>
        <v>0</v>
      </c>
      <c r="CA26" s="108">
        <f t="shared" si="2"/>
        <v>9850</v>
      </c>
      <c r="CB26" s="108">
        <f t="shared" si="2"/>
        <v>0</v>
      </c>
      <c r="CC26" s="108">
        <f t="shared" si="2"/>
        <v>0</v>
      </c>
      <c r="CD26" s="108">
        <f t="shared" si="2"/>
        <v>0</v>
      </c>
      <c r="CE26" s="108">
        <f t="shared" si="2"/>
        <v>0</v>
      </c>
      <c r="CF26" s="108">
        <f t="shared" ref="CF26:ER26" si="3">SUM(CF11:CF25)</f>
        <v>0</v>
      </c>
      <c r="CG26" s="108">
        <f t="shared" si="3"/>
        <v>0</v>
      </c>
      <c r="CH26" s="108">
        <f t="shared" si="3"/>
        <v>0</v>
      </c>
      <c r="CI26" s="108">
        <f t="shared" si="3"/>
        <v>0</v>
      </c>
      <c r="CJ26" s="108">
        <f t="shared" si="3"/>
        <v>0</v>
      </c>
      <c r="CK26" s="108">
        <f t="shared" si="3"/>
        <v>0</v>
      </c>
      <c r="CL26" s="108">
        <f t="shared" si="3"/>
        <v>0</v>
      </c>
      <c r="CM26" s="108">
        <f t="shared" si="3"/>
        <v>0</v>
      </c>
      <c r="CN26" s="108">
        <f t="shared" si="3"/>
        <v>0</v>
      </c>
      <c r="CO26" s="108">
        <f t="shared" si="3"/>
        <v>0</v>
      </c>
      <c r="CP26" s="108">
        <f t="shared" si="3"/>
        <v>0</v>
      </c>
      <c r="CQ26" s="108">
        <f t="shared" si="3"/>
        <v>0</v>
      </c>
      <c r="CR26" s="108">
        <f t="shared" si="3"/>
        <v>0</v>
      </c>
      <c r="CS26" s="108">
        <f t="shared" si="3"/>
        <v>0</v>
      </c>
      <c r="CT26" s="108">
        <f t="shared" si="3"/>
        <v>0</v>
      </c>
      <c r="CU26" s="108">
        <f t="shared" si="3"/>
        <v>0</v>
      </c>
      <c r="CV26" s="108">
        <f t="shared" si="3"/>
        <v>0</v>
      </c>
      <c r="CW26" s="108">
        <f t="shared" si="3"/>
        <v>0</v>
      </c>
      <c r="CX26" s="108">
        <f t="shared" si="3"/>
        <v>0</v>
      </c>
      <c r="CY26" s="108">
        <f t="shared" si="3"/>
        <v>0</v>
      </c>
      <c r="CZ26" s="108">
        <f t="shared" si="3"/>
        <v>0</v>
      </c>
      <c r="DA26" s="108">
        <f t="shared" si="3"/>
        <v>0</v>
      </c>
      <c r="DB26" s="108">
        <f t="shared" si="3"/>
        <v>0</v>
      </c>
      <c r="DC26" s="108">
        <f t="shared" si="3"/>
        <v>0</v>
      </c>
      <c r="DD26" s="108">
        <f t="shared" si="3"/>
        <v>0</v>
      </c>
      <c r="DE26" s="108">
        <f t="shared" si="3"/>
        <v>0</v>
      </c>
      <c r="DF26" s="108">
        <f t="shared" si="3"/>
        <v>0</v>
      </c>
      <c r="DG26" s="108">
        <f t="shared" si="3"/>
        <v>0</v>
      </c>
      <c r="DH26" s="108">
        <f t="shared" si="3"/>
        <v>539219.06999999995</v>
      </c>
      <c r="DI26" s="108">
        <f t="shared" si="3"/>
        <v>0</v>
      </c>
      <c r="DJ26" s="108">
        <f t="shared" si="3"/>
        <v>0</v>
      </c>
      <c r="DK26" s="108">
        <f t="shared" si="3"/>
        <v>0</v>
      </c>
      <c r="DL26" s="108">
        <f t="shared" si="3"/>
        <v>0</v>
      </c>
      <c r="DM26" s="108">
        <f t="shared" si="3"/>
        <v>0</v>
      </c>
      <c r="DN26" s="108">
        <f t="shared" si="3"/>
        <v>0</v>
      </c>
      <c r="DO26" s="108">
        <f t="shared" si="3"/>
        <v>0</v>
      </c>
      <c r="DP26" s="108">
        <f t="shared" si="3"/>
        <v>0</v>
      </c>
      <c r="DQ26" s="108">
        <f t="shared" si="3"/>
        <v>0</v>
      </c>
      <c r="DR26" s="108">
        <f t="shared" si="3"/>
        <v>148919.32999999999</v>
      </c>
      <c r="DS26" s="108">
        <f t="shared" si="3"/>
        <v>0</v>
      </c>
      <c r="DT26" s="108">
        <f t="shared" si="3"/>
        <v>0</v>
      </c>
      <c r="DU26" s="108">
        <f t="shared" si="3"/>
        <v>0</v>
      </c>
      <c r="DV26" s="108">
        <f t="shared" si="3"/>
        <v>0</v>
      </c>
      <c r="DW26" s="108">
        <f t="shared" si="3"/>
        <v>0</v>
      </c>
      <c r="DX26" s="108">
        <f t="shared" si="3"/>
        <v>0</v>
      </c>
      <c r="DY26" s="108">
        <f t="shared" si="3"/>
        <v>0</v>
      </c>
      <c r="DZ26" s="108">
        <f t="shared" si="3"/>
        <v>0</v>
      </c>
      <c r="EA26" s="108">
        <f t="shared" si="3"/>
        <v>0</v>
      </c>
      <c r="EB26" s="108">
        <f t="shared" si="3"/>
        <v>0</v>
      </c>
      <c r="EC26" s="108">
        <f t="shared" si="3"/>
        <v>0</v>
      </c>
      <c r="ED26" s="108">
        <f t="shared" si="3"/>
        <v>0</v>
      </c>
      <c r="EE26" s="108">
        <f t="shared" si="3"/>
        <v>0</v>
      </c>
      <c r="EF26" s="108">
        <f t="shared" si="3"/>
        <v>0</v>
      </c>
      <c r="EG26" s="108">
        <f t="shared" si="3"/>
        <v>0</v>
      </c>
      <c r="EH26" s="108">
        <f t="shared" si="3"/>
        <v>0</v>
      </c>
      <c r="EI26" s="108">
        <f t="shared" si="3"/>
        <v>0</v>
      </c>
      <c r="EJ26" s="108">
        <f t="shared" si="3"/>
        <v>0</v>
      </c>
      <c r="EK26" s="108">
        <f t="shared" si="3"/>
        <v>0</v>
      </c>
      <c r="EL26" s="108">
        <f t="shared" si="3"/>
        <v>0</v>
      </c>
      <c r="EM26" s="108">
        <f t="shared" si="3"/>
        <v>0</v>
      </c>
      <c r="EN26" s="108">
        <f t="shared" si="3"/>
        <v>0</v>
      </c>
      <c r="EO26" s="108">
        <f t="shared" si="3"/>
        <v>0</v>
      </c>
      <c r="EP26" s="108">
        <f t="shared" si="3"/>
        <v>0</v>
      </c>
      <c r="EQ26" s="108">
        <f t="shared" si="3"/>
        <v>0</v>
      </c>
      <c r="ER26" s="108">
        <f t="shared" si="3"/>
        <v>0</v>
      </c>
      <c r="ES26" s="108">
        <f t="shared" ref="ES26:HE26" si="4">SUM(ES11:ES25)</f>
        <v>0</v>
      </c>
      <c r="ET26" s="108">
        <f t="shared" si="4"/>
        <v>0</v>
      </c>
      <c r="EU26" s="108">
        <f t="shared" si="4"/>
        <v>0</v>
      </c>
      <c r="EV26" s="108">
        <f t="shared" si="4"/>
        <v>0</v>
      </c>
      <c r="EW26" s="108">
        <f t="shared" si="4"/>
        <v>0</v>
      </c>
      <c r="EX26" s="108">
        <f t="shared" si="4"/>
        <v>0</v>
      </c>
      <c r="EY26" s="108">
        <f t="shared" si="4"/>
        <v>0</v>
      </c>
      <c r="EZ26" s="108">
        <f t="shared" si="4"/>
        <v>0</v>
      </c>
      <c r="FA26" s="108">
        <f t="shared" si="4"/>
        <v>0</v>
      </c>
      <c r="FB26" s="108">
        <f t="shared" si="4"/>
        <v>0</v>
      </c>
      <c r="FC26" s="108">
        <f t="shared" si="4"/>
        <v>0</v>
      </c>
      <c r="FD26" s="108">
        <f t="shared" si="4"/>
        <v>0</v>
      </c>
      <c r="FE26" s="108">
        <f t="shared" si="4"/>
        <v>0</v>
      </c>
      <c r="FF26" s="108">
        <f t="shared" si="4"/>
        <v>0</v>
      </c>
      <c r="FG26" s="108">
        <f t="shared" si="4"/>
        <v>0</v>
      </c>
      <c r="FH26" s="108">
        <f t="shared" si="4"/>
        <v>0</v>
      </c>
      <c r="FI26" s="108">
        <f t="shared" si="4"/>
        <v>0</v>
      </c>
      <c r="FJ26" s="108">
        <f t="shared" si="4"/>
        <v>0</v>
      </c>
      <c r="FK26" s="108">
        <f t="shared" si="4"/>
        <v>0</v>
      </c>
      <c r="FL26" s="108">
        <f t="shared" si="4"/>
        <v>0</v>
      </c>
      <c r="FM26" s="108">
        <f t="shared" si="4"/>
        <v>0</v>
      </c>
      <c r="FN26" s="108">
        <f t="shared" si="4"/>
        <v>0</v>
      </c>
      <c r="FO26" s="108">
        <f t="shared" si="4"/>
        <v>0</v>
      </c>
      <c r="FP26" s="108">
        <f t="shared" si="4"/>
        <v>0</v>
      </c>
      <c r="FQ26" s="108">
        <f t="shared" si="4"/>
        <v>0</v>
      </c>
      <c r="FR26" s="108">
        <f t="shared" si="4"/>
        <v>0</v>
      </c>
      <c r="FS26" s="108">
        <f t="shared" si="4"/>
        <v>0</v>
      </c>
      <c r="FT26" s="108">
        <f t="shared" si="4"/>
        <v>0</v>
      </c>
      <c r="FU26" s="108">
        <f t="shared" si="4"/>
        <v>0</v>
      </c>
      <c r="FV26" s="108">
        <f t="shared" si="4"/>
        <v>0</v>
      </c>
      <c r="FW26" s="108">
        <f t="shared" si="4"/>
        <v>0</v>
      </c>
      <c r="FX26" s="108">
        <f t="shared" si="4"/>
        <v>0</v>
      </c>
      <c r="FY26" s="108">
        <f t="shared" si="4"/>
        <v>0</v>
      </c>
      <c r="FZ26" s="108">
        <f t="shared" si="4"/>
        <v>0</v>
      </c>
      <c r="GA26" s="108">
        <f t="shared" si="4"/>
        <v>0</v>
      </c>
      <c r="GB26" s="108">
        <f t="shared" si="4"/>
        <v>0</v>
      </c>
      <c r="GC26" s="108">
        <f t="shared" si="4"/>
        <v>0</v>
      </c>
      <c r="GD26" s="108">
        <f t="shared" si="4"/>
        <v>0</v>
      </c>
      <c r="GE26" s="108">
        <f t="shared" si="4"/>
        <v>0</v>
      </c>
      <c r="GF26" s="108">
        <f t="shared" si="4"/>
        <v>0</v>
      </c>
      <c r="GG26" s="108">
        <f t="shared" si="4"/>
        <v>0</v>
      </c>
      <c r="GH26" s="108">
        <f t="shared" si="4"/>
        <v>0</v>
      </c>
      <c r="GI26" s="108">
        <f t="shared" si="4"/>
        <v>0</v>
      </c>
      <c r="GJ26" s="108">
        <f t="shared" si="4"/>
        <v>0</v>
      </c>
      <c r="GK26" s="108">
        <f t="shared" si="4"/>
        <v>0</v>
      </c>
      <c r="GL26" s="108">
        <f t="shared" si="4"/>
        <v>0</v>
      </c>
      <c r="GM26" s="108">
        <f t="shared" si="4"/>
        <v>0</v>
      </c>
      <c r="GN26" s="108">
        <f t="shared" si="4"/>
        <v>0</v>
      </c>
      <c r="GO26" s="108">
        <f t="shared" si="4"/>
        <v>0</v>
      </c>
      <c r="GP26" s="108">
        <f t="shared" si="4"/>
        <v>0</v>
      </c>
      <c r="GQ26" s="108">
        <f t="shared" si="4"/>
        <v>0</v>
      </c>
      <c r="GR26" s="108">
        <f t="shared" si="4"/>
        <v>0</v>
      </c>
      <c r="GS26" s="108">
        <f t="shared" si="4"/>
        <v>0</v>
      </c>
      <c r="GT26" s="108">
        <f t="shared" si="4"/>
        <v>0</v>
      </c>
      <c r="GU26" s="108">
        <f t="shared" si="4"/>
        <v>144780.93</v>
      </c>
      <c r="GV26" s="108">
        <f t="shared" si="4"/>
        <v>0</v>
      </c>
      <c r="GW26" s="108">
        <f t="shared" si="4"/>
        <v>0</v>
      </c>
      <c r="GX26" s="108">
        <f t="shared" si="4"/>
        <v>0</v>
      </c>
      <c r="GY26" s="108">
        <f t="shared" si="4"/>
        <v>0</v>
      </c>
      <c r="GZ26" s="108">
        <f t="shared" si="4"/>
        <v>0</v>
      </c>
      <c r="HA26" s="108">
        <f t="shared" si="4"/>
        <v>0</v>
      </c>
      <c r="HB26" s="108">
        <f t="shared" si="4"/>
        <v>0</v>
      </c>
      <c r="HC26" s="108">
        <f t="shared" si="4"/>
        <v>0</v>
      </c>
      <c r="HD26" s="108">
        <f t="shared" si="4"/>
        <v>0</v>
      </c>
      <c r="HE26" s="108">
        <f t="shared" si="4"/>
        <v>0</v>
      </c>
      <c r="HF26" s="108">
        <f t="shared" ref="HF26:IR26" si="5">SUM(HF11:HF25)</f>
        <v>0</v>
      </c>
      <c r="HG26" s="108">
        <f t="shared" si="5"/>
        <v>0</v>
      </c>
      <c r="HH26" s="108">
        <f t="shared" si="5"/>
        <v>0</v>
      </c>
      <c r="HI26" s="108">
        <f t="shared" si="5"/>
        <v>0</v>
      </c>
      <c r="HJ26" s="108">
        <f t="shared" si="5"/>
        <v>0</v>
      </c>
      <c r="HK26" s="108">
        <f t="shared" si="5"/>
        <v>0</v>
      </c>
      <c r="HL26" s="108">
        <f t="shared" si="5"/>
        <v>0</v>
      </c>
      <c r="HM26" s="108">
        <f t="shared" si="5"/>
        <v>0</v>
      </c>
      <c r="HN26" s="108">
        <f t="shared" si="5"/>
        <v>0</v>
      </c>
      <c r="HO26" s="108">
        <f t="shared" si="5"/>
        <v>0</v>
      </c>
      <c r="HP26" s="108">
        <f t="shared" si="5"/>
        <v>0</v>
      </c>
      <c r="HQ26" s="108">
        <f t="shared" si="5"/>
        <v>0</v>
      </c>
      <c r="HR26" s="108">
        <f t="shared" si="5"/>
        <v>0</v>
      </c>
      <c r="HS26" s="108">
        <f t="shared" si="5"/>
        <v>0</v>
      </c>
      <c r="HT26" s="108">
        <f t="shared" si="5"/>
        <v>0</v>
      </c>
      <c r="HU26" s="108">
        <f t="shared" si="5"/>
        <v>0</v>
      </c>
      <c r="HV26" s="108">
        <f t="shared" si="5"/>
        <v>0</v>
      </c>
      <c r="HW26" s="108">
        <f t="shared" si="5"/>
        <v>0</v>
      </c>
      <c r="HX26" s="108">
        <f t="shared" si="5"/>
        <v>25500</v>
      </c>
      <c r="HY26" s="108">
        <f t="shared" si="5"/>
        <v>0</v>
      </c>
      <c r="HZ26" s="108">
        <f t="shared" si="5"/>
        <v>9850</v>
      </c>
      <c r="IA26" s="108">
        <f t="shared" si="5"/>
        <v>0</v>
      </c>
      <c r="IB26" s="108">
        <f t="shared" si="5"/>
        <v>0</v>
      </c>
      <c r="IC26" s="108">
        <f t="shared" si="5"/>
        <v>0</v>
      </c>
      <c r="ID26" s="108">
        <f t="shared" si="5"/>
        <v>0</v>
      </c>
      <c r="IE26" s="108">
        <f t="shared" si="5"/>
        <v>0</v>
      </c>
      <c r="IF26" s="108">
        <f t="shared" si="5"/>
        <v>0</v>
      </c>
      <c r="IG26" s="108">
        <f t="shared" si="5"/>
        <v>0</v>
      </c>
      <c r="IH26" s="108">
        <f t="shared" si="5"/>
        <v>0</v>
      </c>
      <c r="II26" s="108">
        <f t="shared" si="5"/>
        <v>0</v>
      </c>
      <c r="IJ26" s="108">
        <f t="shared" si="5"/>
        <v>0</v>
      </c>
      <c r="IK26" s="108">
        <f t="shared" si="5"/>
        <v>0</v>
      </c>
      <c r="IL26" s="108">
        <f t="shared" si="5"/>
        <v>0</v>
      </c>
      <c r="IM26" s="108">
        <f t="shared" si="5"/>
        <v>0</v>
      </c>
      <c r="IN26" s="108">
        <f t="shared" si="5"/>
        <v>0</v>
      </c>
      <c r="IO26" s="108">
        <f t="shared" si="5"/>
        <v>0</v>
      </c>
      <c r="IP26" s="108">
        <f t="shared" si="5"/>
        <v>0</v>
      </c>
      <c r="IQ26" s="108">
        <f t="shared" si="5"/>
        <v>0</v>
      </c>
      <c r="IR26" s="108">
        <f t="shared" si="5"/>
        <v>0</v>
      </c>
      <c r="IS26" s="100">
        <f t="shared" ref="IS26" si="6">IS25+1</f>
        <v>17</v>
      </c>
      <c r="IT26" s="101">
        <f>SUM(R26:AU26)-SUM(AV26:IR26)</f>
        <v>0</v>
      </c>
      <c r="JB26" s="113"/>
    </row>
    <row r="27" spans="1:262" ht="14.45" customHeight="1" thickTop="1" x14ac:dyDescent="0.25">
      <c r="C27" s="105"/>
      <c r="D27" s="106"/>
      <c r="H27" s="107" t="s">
        <v>356</v>
      </c>
      <c r="P27" s="107"/>
    </row>
    <row r="28" spans="1:262" ht="14.45" customHeight="1" x14ac:dyDescent="0.25">
      <c r="D28" s="43" t="s">
        <v>359</v>
      </c>
      <c r="R28" s="44">
        <f>R26+S26</f>
        <v>870834.32999999984</v>
      </c>
      <c r="S28" s="51"/>
      <c r="DP28" s="44">
        <f>57454/12</f>
        <v>4787.833333333333</v>
      </c>
    </row>
    <row r="29" spans="1:262" x14ac:dyDescent="0.25">
      <c r="H29" s="43" t="s">
        <v>363</v>
      </c>
      <c r="GJ29" s="44" t="s">
        <v>359</v>
      </c>
      <c r="IS29" s="38" t="s">
        <v>377</v>
      </c>
    </row>
    <row r="30" spans="1:262" x14ac:dyDescent="0.25">
      <c r="ET30" s="44" t="e">
        <f>#REF!+#REF!-2704427.11</f>
        <v>#REF!</v>
      </c>
      <c r="FF30" s="44">
        <f>40*700</f>
        <v>28000</v>
      </c>
      <c r="FH30" s="92"/>
      <c r="FU30" s="38"/>
      <c r="FV30" s="38"/>
      <c r="FW30" s="38"/>
      <c r="FX30" s="38"/>
      <c r="FY30" s="38"/>
      <c r="FZ30" s="38"/>
      <c r="GA30" s="38"/>
      <c r="GB30" s="38"/>
      <c r="GC30" s="38"/>
      <c r="GD30" s="38"/>
      <c r="GE30" s="38"/>
      <c r="GF30" s="38"/>
      <c r="GG30" s="38"/>
      <c r="GH30" s="38"/>
      <c r="GI30" s="38"/>
      <c r="GJ30" s="38"/>
      <c r="GK30" s="38"/>
      <c r="GL30" s="38"/>
      <c r="GM30" s="38"/>
      <c r="GN30" s="38"/>
      <c r="GO30" s="38"/>
      <c r="GP30" s="38"/>
      <c r="GQ30" s="38"/>
      <c r="GR30" s="38"/>
      <c r="GS30" s="38"/>
      <c r="GT30" s="38"/>
      <c r="GU30" s="38"/>
      <c r="GV30" s="38"/>
      <c r="GW30" s="38"/>
      <c r="GX30" s="38"/>
      <c r="GY30" s="38"/>
      <c r="GZ30" s="38"/>
      <c r="HA30" s="38"/>
      <c r="HB30" s="38"/>
      <c r="HC30" s="38"/>
      <c r="HD30" s="38"/>
      <c r="HE30" s="38"/>
      <c r="HF30" s="38"/>
      <c r="HG30" s="38"/>
      <c r="HH30" s="38"/>
      <c r="HI30" s="38"/>
      <c r="HJ30" s="38"/>
      <c r="HK30" s="38"/>
      <c r="HL30" s="38"/>
      <c r="HM30" s="38"/>
      <c r="HN30" s="38"/>
      <c r="HO30" s="38"/>
      <c r="HP30" s="38"/>
      <c r="HQ30" s="38"/>
      <c r="HR30" s="38"/>
      <c r="HS30" s="38"/>
      <c r="HT30" s="38"/>
      <c r="HU30" s="38"/>
      <c r="HV30" s="38"/>
      <c r="HW30" s="38"/>
      <c r="HX30" s="38"/>
      <c r="HY30" s="38"/>
      <c r="HZ30" s="38"/>
      <c r="IA30" s="38"/>
      <c r="IB30" s="38"/>
      <c r="IC30" s="38"/>
      <c r="ID30" s="38"/>
      <c r="IE30" s="38"/>
      <c r="IF30" s="38"/>
      <c r="IG30" s="38"/>
      <c r="IH30" s="38"/>
      <c r="II30" s="38"/>
      <c r="IJ30" s="38"/>
      <c r="IK30" s="38"/>
      <c r="IL30" s="38"/>
      <c r="IM30" s="38"/>
      <c r="IN30" s="38"/>
      <c r="IO30" s="38"/>
      <c r="IP30" s="38"/>
      <c r="IQ30" s="38"/>
      <c r="IR30" s="38"/>
    </row>
    <row r="31" spans="1:262" ht="15.75" x14ac:dyDescent="0.25">
      <c r="F31" s="163" t="s">
        <v>364</v>
      </c>
      <c r="G31" s="163"/>
      <c r="H31" s="163"/>
      <c r="I31" s="163"/>
      <c r="J31" s="163"/>
      <c r="R31" s="103"/>
    </row>
    <row r="32" spans="1:262" x14ac:dyDescent="0.25">
      <c r="F32" s="179" t="s">
        <v>368</v>
      </c>
      <c r="G32" s="180" t="s">
        <v>365</v>
      </c>
      <c r="H32" s="180" t="s">
        <v>366</v>
      </c>
      <c r="I32" s="181" t="s">
        <v>367</v>
      </c>
      <c r="J32" s="181"/>
      <c r="R32" s="103"/>
      <c r="T32" s="45"/>
      <c r="U32" s="43"/>
      <c r="V32" s="43"/>
      <c r="W32" s="46"/>
      <c r="X32" s="43"/>
      <c r="Y32" s="43"/>
      <c r="Z32" s="45"/>
      <c r="AA32" s="50"/>
    </row>
    <row r="33" spans="1:262" x14ac:dyDescent="0.25">
      <c r="E33" s="38"/>
      <c r="F33" s="179"/>
      <c r="G33" s="180"/>
      <c r="H33" s="180"/>
      <c r="I33" s="122" t="s">
        <v>215</v>
      </c>
      <c r="J33" s="122" t="s">
        <v>216</v>
      </c>
      <c r="T33" s="45"/>
      <c r="U33" s="43"/>
      <c r="V33" s="43"/>
      <c r="W33" s="46"/>
      <c r="X33" s="43"/>
      <c r="Y33" s="43"/>
      <c r="Z33" s="45"/>
      <c r="AA33" s="50"/>
      <c r="FT33" s="44">
        <f>1150.25-300</f>
        <v>850.25</v>
      </c>
      <c r="FU33" s="38"/>
      <c r="FV33" s="38"/>
      <c r="FW33" s="38"/>
      <c r="FX33" s="38"/>
      <c r="FY33" s="38"/>
      <c r="FZ33" s="38"/>
      <c r="GA33" s="38"/>
      <c r="GB33" s="38"/>
      <c r="GC33" s="38"/>
      <c r="GD33" s="38"/>
      <c r="GE33" s="38"/>
      <c r="GF33" s="38"/>
      <c r="GG33" s="38"/>
      <c r="GH33" s="38"/>
      <c r="GI33" s="38"/>
      <c r="GJ33" s="38"/>
      <c r="GK33" s="38"/>
      <c r="GL33" s="38"/>
      <c r="GM33" s="38"/>
      <c r="GN33" s="38"/>
      <c r="GO33" s="38"/>
      <c r="GP33" s="38"/>
      <c r="GQ33" s="38"/>
      <c r="GR33" s="38"/>
      <c r="GS33" s="38"/>
      <c r="GT33" s="38"/>
      <c r="GU33" s="38"/>
      <c r="GV33" s="38"/>
      <c r="GW33" s="38"/>
      <c r="GX33" s="38"/>
      <c r="GY33" s="38"/>
      <c r="GZ33" s="38"/>
      <c r="HA33" s="38"/>
      <c r="HB33" s="38"/>
      <c r="HC33" s="38"/>
      <c r="HD33" s="38"/>
      <c r="HE33" s="38"/>
      <c r="HF33" s="38"/>
      <c r="HG33" s="38"/>
      <c r="HH33" s="38"/>
      <c r="HI33" s="38"/>
      <c r="HJ33" s="38"/>
      <c r="HK33" s="38"/>
      <c r="HL33" s="38"/>
      <c r="HM33" s="38"/>
      <c r="HN33" s="38"/>
      <c r="HO33" s="38"/>
      <c r="HP33" s="38"/>
      <c r="HQ33" s="38"/>
      <c r="HR33" s="38"/>
      <c r="HS33" s="38"/>
      <c r="HT33" s="38"/>
      <c r="HU33" s="38"/>
      <c r="HV33" s="38"/>
      <c r="HW33" s="38"/>
      <c r="HX33" s="38"/>
      <c r="HY33" s="38"/>
      <c r="HZ33" s="38"/>
      <c r="IA33" s="38"/>
      <c r="IB33" s="38"/>
      <c r="IC33" s="38"/>
      <c r="ID33" s="38"/>
      <c r="IE33" s="38"/>
      <c r="IF33" s="38"/>
      <c r="IG33" s="38"/>
      <c r="IH33" s="38"/>
      <c r="II33" s="38"/>
      <c r="IJ33" s="38"/>
      <c r="IK33" s="38"/>
      <c r="IL33" s="38"/>
      <c r="IM33" s="38"/>
      <c r="IN33" s="38"/>
      <c r="IO33" s="38"/>
      <c r="IP33" s="38"/>
      <c r="IQ33" s="38"/>
      <c r="IR33" s="38"/>
    </row>
    <row r="34" spans="1:262" ht="45" x14ac:dyDescent="0.25">
      <c r="E34" s="38"/>
      <c r="F34" s="35" t="s">
        <v>217</v>
      </c>
      <c r="G34" s="31">
        <v>1010101000</v>
      </c>
      <c r="H34" s="31"/>
      <c r="I34" s="64">
        <f>IFERROR(VLOOKUP(G34,CONTROL!C7:E253,3,FALSE),0)</f>
        <v>0</v>
      </c>
      <c r="J34" s="64">
        <f>IFERROR(VLOOKUP(G34,CONTROL!C7:F253,4,FALSE),0)</f>
        <v>0</v>
      </c>
      <c r="K34" s="117"/>
      <c r="FU34" s="38"/>
      <c r="FV34" s="38"/>
      <c r="FW34" s="38"/>
      <c r="FX34" s="38"/>
      <c r="FY34" s="38"/>
      <c r="FZ34" s="38"/>
      <c r="GA34" s="38"/>
      <c r="GB34" s="38"/>
      <c r="GC34" s="38"/>
      <c r="GD34" s="38"/>
      <c r="GE34" s="38"/>
      <c r="GF34" s="38"/>
      <c r="GG34" s="38"/>
      <c r="GH34" s="38"/>
      <c r="GI34" s="38"/>
      <c r="GJ34" s="38"/>
      <c r="GK34" s="38"/>
      <c r="GL34" s="38"/>
      <c r="GM34" s="38"/>
      <c r="GN34" s="38"/>
      <c r="GO34" s="38"/>
      <c r="GP34" s="38"/>
      <c r="GQ34" s="38"/>
      <c r="GR34" s="38"/>
      <c r="GS34" s="38"/>
      <c r="GT34" s="38"/>
      <c r="GU34" s="38"/>
      <c r="GV34" s="38"/>
      <c r="GW34" s="38"/>
      <c r="GX34" s="38"/>
      <c r="GY34" s="38"/>
      <c r="GZ34" s="38"/>
      <c r="HA34" s="38"/>
      <c r="HB34" s="38"/>
      <c r="HC34" s="38"/>
      <c r="HD34" s="38"/>
      <c r="HE34" s="38"/>
      <c r="HF34" s="38"/>
      <c r="HG34" s="38"/>
      <c r="HH34" s="38"/>
      <c r="HI34" s="38"/>
      <c r="HJ34" s="38"/>
      <c r="HK34" s="38"/>
      <c r="HL34" s="38"/>
      <c r="HM34" s="38"/>
      <c r="HN34" s="38"/>
      <c r="HO34" s="38"/>
      <c r="HP34" s="38"/>
      <c r="HQ34" s="38"/>
      <c r="HR34" s="38"/>
      <c r="HS34" s="38"/>
      <c r="HT34" s="38"/>
      <c r="HU34" s="38"/>
      <c r="HV34" s="38"/>
      <c r="HW34" s="38"/>
      <c r="HX34" s="38"/>
      <c r="HY34" s="38"/>
      <c r="HZ34" s="38"/>
      <c r="IA34" s="38"/>
      <c r="IB34" s="38"/>
      <c r="IC34" s="38"/>
      <c r="ID34" s="38"/>
      <c r="IE34" s="38"/>
      <c r="IF34" s="38"/>
      <c r="IG34" s="38"/>
      <c r="IH34" s="38"/>
      <c r="II34" s="38"/>
      <c r="IJ34" s="38"/>
      <c r="IK34" s="38"/>
      <c r="IL34" s="38"/>
      <c r="IM34" s="38"/>
      <c r="IN34" s="38"/>
      <c r="IO34" s="38"/>
      <c r="IP34" s="38"/>
      <c r="IQ34" s="38"/>
      <c r="IR34" s="38"/>
      <c r="JA34" s="114"/>
    </row>
    <row r="35" spans="1:262" ht="30" x14ac:dyDescent="0.25">
      <c r="E35" s="38"/>
      <c r="F35" s="35" t="s">
        <v>87</v>
      </c>
      <c r="G35" s="31">
        <v>1990102000</v>
      </c>
      <c r="H35" s="31"/>
      <c r="I35" s="64">
        <f>IFERROR(VLOOKUP(G35,CONTROL!C8:E255,3,FALSE),0)</f>
        <v>0</v>
      </c>
      <c r="J35" s="64">
        <f>IFERROR(VLOOKUP(G35,CONTROL!C8:F255,4,FALSE),0)</f>
        <v>0</v>
      </c>
      <c r="K35" s="117"/>
      <c r="FQ35" s="44">
        <f>115+10</f>
        <v>125</v>
      </c>
      <c r="FU35" s="38"/>
      <c r="FV35" s="38"/>
      <c r="FW35" s="38"/>
      <c r="FX35" s="38"/>
      <c r="FY35" s="38"/>
      <c r="FZ35" s="38"/>
      <c r="GA35" s="38"/>
      <c r="GB35" s="38"/>
      <c r="GC35" s="38"/>
      <c r="GD35" s="38"/>
      <c r="GE35" s="38"/>
      <c r="GF35" s="38"/>
      <c r="GG35" s="38"/>
      <c r="GH35" s="38"/>
      <c r="GI35" s="38"/>
      <c r="GJ35" s="38"/>
      <c r="GK35" s="38"/>
      <c r="GL35" s="38"/>
      <c r="GM35" s="38"/>
      <c r="GN35" s="38"/>
      <c r="GO35" s="38"/>
      <c r="GP35" s="38"/>
      <c r="GQ35" s="38"/>
      <c r="GR35" s="38"/>
      <c r="GS35" s="38"/>
      <c r="GT35" s="38"/>
      <c r="GU35" s="38"/>
      <c r="GV35" s="38"/>
      <c r="GW35" s="38"/>
      <c r="GX35" s="38"/>
      <c r="GY35" s="38"/>
      <c r="GZ35" s="38"/>
      <c r="HA35" s="38"/>
      <c r="HB35" s="38"/>
      <c r="HC35" s="38"/>
      <c r="HD35" s="38"/>
      <c r="HE35" s="38"/>
      <c r="HF35" s="38"/>
      <c r="HG35" s="38"/>
      <c r="HH35" s="38"/>
      <c r="HI35" s="38"/>
      <c r="HJ35" s="38"/>
      <c r="HK35" s="38"/>
      <c r="HL35" s="38"/>
      <c r="HM35" s="38"/>
      <c r="HN35" s="38"/>
      <c r="HO35" s="38"/>
      <c r="HP35" s="38"/>
      <c r="HQ35" s="38"/>
      <c r="HR35" s="38"/>
      <c r="HS35" s="38"/>
      <c r="HT35" s="38"/>
      <c r="HU35" s="38"/>
      <c r="HV35" s="38"/>
      <c r="HW35" s="38"/>
      <c r="HX35" s="38"/>
      <c r="HY35" s="38"/>
      <c r="HZ35" s="38"/>
      <c r="IA35" s="38"/>
      <c r="IB35" s="38"/>
      <c r="IC35" s="38"/>
      <c r="ID35" s="38"/>
      <c r="IE35" s="38"/>
      <c r="IF35" s="38"/>
      <c r="IG35" s="38"/>
      <c r="IH35" s="38"/>
      <c r="II35" s="38"/>
      <c r="IJ35" s="38"/>
      <c r="IK35" s="38"/>
      <c r="IL35" s="38"/>
      <c r="IM35" s="38"/>
      <c r="IN35" s="38"/>
      <c r="IO35" s="38"/>
      <c r="IP35" s="38"/>
      <c r="IQ35" s="38"/>
      <c r="IR35" s="38"/>
    </row>
    <row r="36" spans="1:262" ht="60" x14ac:dyDescent="0.25">
      <c r="E36" s="38"/>
      <c r="F36" s="35" t="s">
        <v>314</v>
      </c>
      <c r="G36" s="31">
        <v>1990103000</v>
      </c>
      <c r="H36" s="31"/>
      <c r="I36" s="64">
        <f>IFERROR(VLOOKUP(G36,CONTROL!C9:E256,3,FALSE),0)</f>
        <v>539219.06999999995</v>
      </c>
      <c r="J36" s="64">
        <f>IFERROR(VLOOKUP(G36,CONTROL!C9:F256,4,FALSE),0)</f>
        <v>0</v>
      </c>
      <c r="K36" s="117"/>
      <c r="CC36" s="44">
        <f>26+9</f>
        <v>35</v>
      </c>
      <c r="FU36" s="38"/>
      <c r="FV36" s="38"/>
      <c r="FW36" s="38"/>
      <c r="FX36" s="38"/>
      <c r="FY36" s="38"/>
      <c r="FZ36" s="38"/>
      <c r="GA36" s="38"/>
      <c r="GB36" s="38"/>
      <c r="GC36" s="38"/>
      <c r="GD36" s="38"/>
      <c r="GE36" s="38"/>
      <c r="GF36" s="38"/>
      <c r="GG36" s="38"/>
      <c r="GH36" s="38"/>
      <c r="GI36" s="38"/>
      <c r="GJ36" s="38"/>
      <c r="GK36" s="38"/>
      <c r="GL36" s="38"/>
      <c r="GM36" s="38"/>
      <c r="GN36" s="38"/>
      <c r="GO36" s="38"/>
      <c r="GP36" s="38"/>
      <c r="GQ36" s="38"/>
      <c r="GR36" s="38"/>
      <c r="GS36" s="38"/>
      <c r="GT36" s="38"/>
      <c r="GU36" s="38"/>
      <c r="GV36" s="38"/>
      <c r="GW36" s="38"/>
      <c r="GX36" s="38"/>
      <c r="GY36" s="38"/>
      <c r="GZ36" s="38"/>
      <c r="HA36" s="38"/>
      <c r="HB36" s="38"/>
      <c r="HC36" s="38"/>
      <c r="HD36" s="38"/>
      <c r="HE36" s="38"/>
      <c r="HF36" s="38"/>
      <c r="HG36" s="38"/>
      <c r="HH36" s="38"/>
      <c r="HI36" s="38"/>
      <c r="HJ36" s="38"/>
      <c r="HK36" s="38"/>
      <c r="HL36" s="38"/>
      <c r="HM36" s="38"/>
      <c r="HN36" s="38"/>
      <c r="HO36" s="38"/>
      <c r="HP36" s="38"/>
      <c r="HQ36" s="38"/>
      <c r="HR36" s="38"/>
      <c r="HS36" s="38"/>
      <c r="HT36" s="38"/>
      <c r="HU36" s="38"/>
      <c r="HV36" s="38"/>
      <c r="HW36" s="38"/>
      <c r="HX36" s="38"/>
      <c r="HY36" s="38"/>
      <c r="HZ36" s="38"/>
      <c r="IA36" s="38"/>
      <c r="IB36" s="38"/>
      <c r="IC36" s="38"/>
      <c r="ID36" s="38"/>
      <c r="IE36" s="38"/>
      <c r="IF36" s="38"/>
      <c r="IG36" s="38"/>
      <c r="IH36" s="38"/>
      <c r="II36" s="38"/>
      <c r="IJ36" s="38"/>
      <c r="IK36" s="38"/>
      <c r="IL36" s="38"/>
      <c r="IM36" s="38"/>
      <c r="IN36" s="38"/>
      <c r="IO36" s="38"/>
      <c r="IP36" s="38"/>
      <c r="IQ36" s="38"/>
      <c r="IR36" s="38"/>
    </row>
    <row r="37" spans="1:262" ht="30" x14ac:dyDescent="0.25">
      <c r="E37" s="38"/>
      <c r="F37" s="35" t="s">
        <v>32</v>
      </c>
      <c r="G37" s="31">
        <v>1010102000</v>
      </c>
      <c r="H37" s="31"/>
      <c r="I37" s="64">
        <f>IFERROR(VLOOKUP(G37,CONTROL!C10:E257,3,FALSE),0)</f>
        <v>0</v>
      </c>
      <c r="J37" s="64">
        <f>IFERROR(VLOOKUP(G37,CONTROL!C10:F257,4,FALSE),0)</f>
        <v>0</v>
      </c>
      <c r="K37" s="117"/>
      <c r="FU37" s="38"/>
      <c r="FV37" s="38"/>
      <c r="FW37" s="38"/>
      <c r="FX37" s="38"/>
      <c r="FY37" s="38"/>
      <c r="FZ37" s="38"/>
      <c r="GA37" s="38"/>
      <c r="GB37" s="38"/>
      <c r="GC37" s="38"/>
      <c r="GD37" s="38"/>
      <c r="GE37" s="38"/>
      <c r="GF37" s="38"/>
      <c r="GG37" s="38"/>
      <c r="GH37" s="38"/>
      <c r="GI37" s="38"/>
      <c r="GJ37" s="38"/>
      <c r="GK37" s="38"/>
      <c r="GL37" s="38"/>
      <c r="GM37" s="38"/>
      <c r="GN37" s="38"/>
      <c r="GO37" s="38"/>
      <c r="GP37" s="38"/>
      <c r="GQ37" s="38"/>
      <c r="GR37" s="38"/>
      <c r="GS37" s="38"/>
      <c r="GT37" s="38"/>
      <c r="GU37" s="38"/>
      <c r="GV37" s="38"/>
      <c r="GW37" s="38"/>
      <c r="GX37" s="38"/>
      <c r="GY37" s="38"/>
      <c r="GZ37" s="38"/>
      <c r="HA37" s="38"/>
      <c r="HB37" s="38"/>
      <c r="HC37" s="38"/>
      <c r="HD37" s="38"/>
      <c r="HE37" s="38"/>
      <c r="HF37" s="38"/>
      <c r="HG37" s="38"/>
      <c r="HH37" s="38"/>
      <c r="HI37" s="38"/>
      <c r="HJ37" s="38"/>
      <c r="HK37" s="38"/>
      <c r="HL37" s="38"/>
      <c r="HM37" s="38"/>
      <c r="HN37" s="38"/>
      <c r="HO37" s="38"/>
      <c r="HP37" s="38"/>
      <c r="HQ37" s="38"/>
      <c r="HR37" s="38"/>
      <c r="HS37" s="38"/>
      <c r="HT37" s="38"/>
      <c r="HU37" s="38"/>
      <c r="HV37" s="38"/>
      <c r="HW37" s="38"/>
      <c r="HX37" s="38"/>
      <c r="HY37" s="38"/>
      <c r="HZ37" s="38"/>
      <c r="IA37" s="38"/>
      <c r="IB37" s="38"/>
      <c r="IC37" s="38"/>
      <c r="ID37" s="38"/>
      <c r="IE37" s="38"/>
      <c r="IF37" s="38"/>
      <c r="IG37" s="38"/>
      <c r="IH37" s="38"/>
      <c r="II37" s="38"/>
      <c r="IJ37" s="38"/>
      <c r="IK37" s="38"/>
      <c r="IL37" s="38"/>
      <c r="IM37" s="38"/>
      <c r="IN37" s="38"/>
      <c r="IO37" s="38"/>
      <c r="IP37" s="38"/>
      <c r="IQ37" s="38"/>
      <c r="IR37" s="38"/>
    </row>
    <row r="38" spans="1:262" ht="105" x14ac:dyDescent="0.25">
      <c r="A38" s="38"/>
      <c r="B38" s="38"/>
      <c r="F38" s="120" t="s">
        <v>219</v>
      </c>
      <c r="G38" s="31">
        <v>1010404000</v>
      </c>
      <c r="H38" s="31"/>
      <c r="I38" s="64">
        <f>IFERROR(VLOOKUP(G38,CONTROL!C11:E258,3,FALSE),0)</f>
        <v>0</v>
      </c>
      <c r="J38" s="64">
        <f>IFERROR(VLOOKUP(G38,CONTROL!C11:F258,4,FALSE),0)</f>
        <v>0</v>
      </c>
      <c r="K38" s="117"/>
      <c r="M38" s="97"/>
      <c r="N38" s="97"/>
      <c r="O38" s="44"/>
      <c r="Q38" s="38"/>
      <c r="BC38" s="44">
        <f>900/195</f>
        <v>4.615384615384615</v>
      </c>
      <c r="FU38" s="38"/>
      <c r="FV38" s="38"/>
      <c r="FW38" s="38"/>
      <c r="FX38" s="38"/>
      <c r="FY38" s="38"/>
      <c r="FZ38" s="38"/>
      <c r="GA38" s="38"/>
      <c r="GB38" s="38"/>
      <c r="GC38" s="38"/>
      <c r="GD38" s="38"/>
      <c r="GE38" s="38"/>
      <c r="GF38" s="38"/>
      <c r="GG38" s="38"/>
      <c r="GH38" s="38"/>
      <c r="GI38" s="38"/>
      <c r="GJ38" s="38"/>
      <c r="GK38" s="38"/>
      <c r="GL38" s="38"/>
      <c r="GM38" s="38"/>
      <c r="GN38" s="38"/>
      <c r="GO38" s="38"/>
      <c r="GP38" s="38"/>
      <c r="GQ38" s="38"/>
      <c r="GR38" s="38"/>
      <c r="GS38" s="38"/>
      <c r="GT38" s="38"/>
      <c r="GU38" s="38"/>
      <c r="GV38" s="38"/>
      <c r="GW38" s="38"/>
      <c r="GX38" s="38"/>
      <c r="GY38" s="38"/>
      <c r="GZ38" s="38"/>
      <c r="HA38" s="38"/>
      <c r="HB38" s="38"/>
      <c r="HC38" s="38"/>
      <c r="HD38" s="38"/>
      <c r="HE38" s="38"/>
      <c r="HF38" s="38"/>
      <c r="HG38" s="38"/>
      <c r="HH38" s="38"/>
      <c r="HI38" s="38"/>
      <c r="HJ38" s="38"/>
      <c r="HK38" s="38"/>
      <c r="HL38" s="38"/>
      <c r="HM38" s="38"/>
      <c r="HN38" s="38"/>
      <c r="HO38" s="38"/>
      <c r="HP38" s="38"/>
      <c r="HQ38" s="38"/>
      <c r="HR38" s="38"/>
      <c r="HS38" s="38"/>
      <c r="HT38" s="38"/>
      <c r="HU38" s="38"/>
      <c r="HV38" s="38"/>
      <c r="HW38" s="38"/>
      <c r="HX38" s="38"/>
      <c r="HY38" s="38"/>
      <c r="HZ38" s="38"/>
      <c r="IA38" s="38"/>
      <c r="IB38" s="38"/>
      <c r="IC38" s="38"/>
      <c r="ID38" s="38"/>
      <c r="IE38" s="38"/>
      <c r="IF38" s="38"/>
      <c r="IG38" s="38"/>
      <c r="IH38" s="38"/>
      <c r="II38" s="38"/>
      <c r="IJ38" s="38"/>
      <c r="IK38" s="38"/>
      <c r="IL38" s="38"/>
      <c r="IM38" s="38"/>
      <c r="IN38" s="38"/>
      <c r="IO38" s="38"/>
      <c r="IP38" s="38"/>
      <c r="IQ38" s="38"/>
      <c r="IR38" s="38"/>
    </row>
    <row r="39" spans="1:262" ht="90" x14ac:dyDescent="0.25">
      <c r="A39" s="38"/>
      <c r="B39" s="38"/>
      <c r="F39" s="120" t="s">
        <v>240</v>
      </c>
      <c r="G39" s="31">
        <v>1010202016</v>
      </c>
      <c r="H39" s="31"/>
      <c r="I39" s="64">
        <f>IFERROR(VLOOKUP(G39,CONTROL!C12:E259,3,FALSE),0)</f>
        <v>0</v>
      </c>
      <c r="J39" s="64">
        <f>IFERROR(VLOOKUP(G39,CONTROL!C12:F259,4,FALSE),0)</f>
        <v>724022.23999999987</v>
      </c>
      <c r="K39" s="117"/>
      <c r="M39" s="97"/>
      <c r="N39" s="97"/>
      <c r="O39" s="44"/>
      <c r="Q39" s="38"/>
      <c r="R39" s="103"/>
      <c r="FU39" s="38"/>
      <c r="FV39" s="38"/>
      <c r="FW39" s="38"/>
      <c r="FX39" s="38"/>
      <c r="FY39" s="38"/>
      <c r="FZ39" s="38"/>
      <c r="GA39" s="38"/>
      <c r="GB39" s="38"/>
      <c r="GC39" s="38"/>
      <c r="GD39" s="38"/>
      <c r="GE39" s="38"/>
      <c r="GF39" s="38"/>
      <c r="GG39" s="38"/>
      <c r="GH39" s="38"/>
      <c r="GI39" s="38"/>
      <c r="GJ39" s="38"/>
      <c r="GK39" s="38"/>
      <c r="GL39" s="38">
        <f>122/2.2</f>
        <v>55.454545454545453</v>
      </c>
      <c r="GM39" s="38"/>
      <c r="GN39" s="38"/>
      <c r="GO39" s="38"/>
      <c r="GP39" s="38"/>
      <c r="GQ39" s="38"/>
      <c r="GR39" s="38"/>
      <c r="GS39" s="38"/>
      <c r="GT39" s="38"/>
      <c r="GU39" s="38"/>
      <c r="GV39" s="38"/>
      <c r="GW39" s="38"/>
      <c r="GX39" s="38"/>
      <c r="GY39" s="38"/>
      <c r="GZ39" s="38"/>
      <c r="HA39" s="38"/>
      <c r="HB39" s="38"/>
      <c r="HC39" s="38"/>
      <c r="HD39" s="38"/>
      <c r="HE39" s="38"/>
      <c r="HF39" s="38"/>
      <c r="HG39" s="38"/>
      <c r="HH39" s="38"/>
      <c r="HI39" s="38"/>
      <c r="HJ39" s="38"/>
      <c r="HK39" s="38"/>
      <c r="HL39" s="38"/>
      <c r="HM39" s="38"/>
      <c r="HN39" s="38"/>
      <c r="HO39" s="38"/>
      <c r="HP39" s="38"/>
      <c r="HQ39" s="38"/>
      <c r="HR39" s="38"/>
      <c r="HS39" s="38"/>
      <c r="HT39" s="38"/>
      <c r="HU39" s="38"/>
      <c r="HV39" s="38"/>
      <c r="HW39" s="38"/>
      <c r="HX39" s="38"/>
      <c r="HY39" s="38"/>
      <c r="HZ39" s="38"/>
      <c r="IA39" s="38"/>
      <c r="IB39" s="38"/>
      <c r="IC39" s="38"/>
      <c r="ID39" s="38"/>
      <c r="IE39" s="38"/>
      <c r="IF39" s="38"/>
      <c r="IG39" s="38"/>
      <c r="IH39" s="38"/>
      <c r="II39" s="38"/>
      <c r="IJ39" s="38"/>
      <c r="IK39" s="38"/>
      <c r="IL39" s="38"/>
      <c r="IM39" s="38"/>
      <c r="IN39" s="38"/>
      <c r="IO39" s="38"/>
      <c r="IP39" s="38"/>
      <c r="IQ39" s="38"/>
      <c r="IR39" s="38"/>
    </row>
    <row r="40" spans="1:262" ht="90" x14ac:dyDescent="0.25">
      <c r="A40" s="38"/>
      <c r="B40" s="48"/>
      <c r="F40" s="120" t="s">
        <v>241</v>
      </c>
      <c r="G40" s="31">
        <v>1010202024</v>
      </c>
      <c r="H40" s="31"/>
      <c r="I40" s="64">
        <f>IFERROR(VLOOKUP(G40,CONTROL!C13:E260,3,FALSE),0)</f>
        <v>0</v>
      </c>
      <c r="J40" s="64">
        <f>IFERROR(VLOOKUP(G40,CONTROL!C13:F260,4,FALSE),0)</f>
        <v>0</v>
      </c>
      <c r="K40" s="117"/>
      <c r="O40" s="44"/>
      <c r="FU40" s="38"/>
      <c r="FV40" s="38"/>
      <c r="FW40" s="38"/>
      <c r="FX40" s="38"/>
      <c r="FY40" s="38"/>
      <c r="FZ40" s="38"/>
      <c r="GA40" s="38"/>
      <c r="GB40" s="38"/>
      <c r="GC40" s="38"/>
      <c r="GD40" s="38"/>
      <c r="GE40" s="38"/>
      <c r="GF40" s="38"/>
      <c r="GG40" s="38"/>
      <c r="GH40" s="38"/>
      <c r="GI40" s="38"/>
      <c r="GJ40" s="38"/>
      <c r="GK40" s="38"/>
      <c r="GL40" s="38"/>
      <c r="GM40" s="38"/>
      <c r="GN40" s="38"/>
      <c r="GO40" s="38"/>
      <c r="GP40" s="38"/>
      <c r="GQ40" s="38"/>
      <c r="GR40" s="38"/>
      <c r="GS40" s="38"/>
      <c r="GT40" s="38"/>
      <c r="GU40" s="38"/>
      <c r="GV40" s="38"/>
      <c r="GW40" s="38"/>
      <c r="GX40" s="38"/>
      <c r="GY40" s="38"/>
      <c r="GZ40" s="38"/>
      <c r="HA40" s="38"/>
      <c r="HB40" s="38"/>
      <c r="HC40" s="38"/>
      <c r="HD40" s="38"/>
      <c r="HE40" s="38"/>
      <c r="HF40" s="38"/>
      <c r="HG40" s="38"/>
      <c r="HH40" s="38"/>
      <c r="HI40" s="38"/>
      <c r="HJ40" s="38"/>
      <c r="HK40" s="38"/>
      <c r="HL40" s="38"/>
      <c r="HM40" s="38"/>
      <c r="HN40" s="38"/>
      <c r="HO40" s="38"/>
      <c r="HP40" s="38"/>
      <c r="HQ40" s="38"/>
      <c r="HR40" s="38"/>
      <c r="HS40" s="38"/>
      <c r="HT40" s="38"/>
      <c r="HU40" s="38"/>
      <c r="HV40" s="38"/>
      <c r="HW40" s="38"/>
      <c r="HX40" s="38"/>
      <c r="HY40" s="38"/>
      <c r="HZ40" s="38"/>
      <c r="IA40" s="38"/>
      <c r="IB40" s="38"/>
      <c r="IC40" s="38"/>
      <c r="ID40" s="38"/>
      <c r="IE40" s="38"/>
      <c r="IF40" s="38"/>
      <c r="IG40" s="38"/>
      <c r="IH40" s="38"/>
      <c r="II40" s="38"/>
      <c r="IJ40" s="38"/>
      <c r="IK40" s="38"/>
      <c r="IL40" s="38"/>
      <c r="IM40" s="38"/>
      <c r="IN40" s="38"/>
      <c r="IO40" s="38"/>
      <c r="IP40" s="38"/>
      <c r="IQ40" s="38"/>
      <c r="IR40" s="38"/>
      <c r="JB40" s="115"/>
    </row>
    <row r="41" spans="1:262" ht="105" x14ac:dyDescent="0.25">
      <c r="F41" s="120" t="s">
        <v>242</v>
      </c>
      <c r="G41" s="31">
        <v>1010202030</v>
      </c>
      <c r="H41" s="31"/>
      <c r="I41" s="64">
        <f>IFERROR(VLOOKUP(G41,CONTROL!C14:E261,3,FALSE),0)</f>
        <v>0</v>
      </c>
      <c r="J41" s="64">
        <f>IFERROR(VLOOKUP(G41,CONTROL!C14:F261,4,FALSE),0)</f>
        <v>0</v>
      </c>
      <c r="K41" s="117"/>
      <c r="O41" s="44"/>
      <c r="T41" s="66"/>
      <c r="U41" s="45"/>
      <c r="V41" s="43"/>
      <c r="W41" s="43"/>
      <c r="X41" s="46"/>
      <c r="Y41" s="43"/>
      <c r="Z41" s="43"/>
      <c r="AA41" s="50"/>
      <c r="FG41" s="44">
        <f>480+89+1435.25</f>
        <v>2004.25</v>
      </c>
      <c r="IN41" s="38"/>
      <c r="JA41" s="116"/>
      <c r="JB41" s="115"/>
    </row>
    <row r="42" spans="1:262" ht="30" x14ac:dyDescent="0.25">
      <c r="A42" s="38"/>
      <c r="B42" s="48"/>
      <c r="F42" s="120" t="s">
        <v>36</v>
      </c>
      <c r="G42" s="31">
        <v>1030101000</v>
      </c>
      <c r="H42" s="31"/>
      <c r="I42" s="64">
        <f>IFERROR(VLOOKUP(G42,CONTROL!C15:E262,3,FALSE),0)</f>
        <v>0</v>
      </c>
      <c r="J42" s="64">
        <f>IFERROR(VLOOKUP(G42,CONTROL!C15:F262,4,FALSE),0)</f>
        <v>0</v>
      </c>
      <c r="K42" s="117"/>
      <c r="O42" s="44"/>
      <c r="Q42" s="90"/>
      <c r="T42" s="45"/>
      <c r="U42" s="43"/>
      <c r="V42" s="43"/>
      <c r="W42" s="46"/>
      <c r="X42" s="43"/>
      <c r="Y42" s="43"/>
      <c r="Z42" s="45"/>
      <c r="AA42" s="50"/>
      <c r="FU42" s="38"/>
      <c r="FV42" s="38"/>
      <c r="FW42" s="38"/>
      <c r="FX42" s="38"/>
      <c r="FY42" s="38"/>
      <c r="FZ42" s="38"/>
      <c r="GA42" s="38"/>
      <c r="GB42" s="38"/>
      <c r="GC42" s="38"/>
      <c r="GD42" s="38"/>
      <c r="GE42" s="38"/>
      <c r="GF42" s="38"/>
      <c r="GG42" s="38"/>
      <c r="GH42" s="38"/>
      <c r="GI42" s="38"/>
      <c r="GJ42" s="38"/>
      <c r="GK42" s="38"/>
      <c r="GL42" s="38"/>
      <c r="GM42" s="38"/>
      <c r="GN42" s="38"/>
      <c r="GO42" s="109"/>
      <c r="GP42" s="38"/>
      <c r="GQ42" s="38"/>
      <c r="GR42" s="38"/>
      <c r="GS42" s="38"/>
      <c r="GT42" s="38"/>
      <c r="GU42" s="38"/>
      <c r="GV42" s="38"/>
      <c r="GW42" s="38"/>
      <c r="GX42" s="38"/>
      <c r="GY42" s="38"/>
      <c r="GZ42" s="38"/>
      <c r="HA42" s="38"/>
      <c r="HB42" s="38"/>
      <c r="HC42" s="38"/>
      <c r="HD42" s="38"/>
      <c r="HE42" s="38"/>
      <c r="HF42" s="38"/>
      <c r="HG42" s="38"/>
      <c r="HH42" s="38"/>
      <c r="HI42" s="38"/>
      <c r="HJ42" s="38"/>
      <c r="HK42" s="38"/>
      <c r="HL42" s="38"/>
      <c r="HM42" s="38"/>
      <c r="HN42" s="38"/>
      <c r="HO42" s="38"/>
      <c r="HP42" s="38"/>
      <c r="HQ42" s="38"/>
      <c r="HR42" s="38"/>
      <c r="HS42" s="38"/>
      <c r="HT42" s="38"/>
      <c r="HU42" s="38"/>
      <c r="HV42" s="38"/>
      <c r="HW42" s="38"/>
      <c r="HX42" s="38"/>
      <c r="HY42" s="38"/>
      <c r="HZ42" s="38"/>
      <c r="IA42" s="38"/>
      <c r="IB42" s="38"/>
      <c r="IC42" s="38"/>
      <c r="ID42" s="38"/>
      <c r="IE42" s="38"/>
      <c r="IF42" s="38"/>
      <c r="IG42" s="38"/>
      <c r="IH42" s="38"/>
      <c r="II42" s="38"/>
      <c r="IJ42" s="38"/>
      <c r="IK42" s="38"/>
      <c r="IL42" s="38"/>
      <c r="IM42" s="38"/>
      <c r="IN42" s="38"/>
      <c r="IO42" s="38"/>
      <c r="IP42" s="38"/>
      <c r="IQ42" s="38"/>
      <c r="IR42" s="38"/>
      <c r="JB42" s="113"/>
    </row>
    <row r="43" spans="1:262" ht="45" x14ac:dyDescent="0.25">
      <c r="F43" s="120" t="s">
        <v>42</v>
      </c>
      <c r="G43" s="31">
        <v>1030501000</v>
      </c>
      <c r="H43" s="31"/>
      <c r="I43" s="64">
        <f>IFERROR(VLOOKUP(G43,CONTROL!C16:E263,3,FALSE),0)</f>
        <v>0</v>
      </c>
      <c r="J43" s="64">
        <f>IFERROR(VLOOKUP(G43,CONTROL!C16:F263,4,FALSE),0)</f>
        <v>0</v>
      </c>
      <c r="K43" s="117"/>
      <c r="O43" s="44"/>
      <c r="Q43" s="90"/>
      <c r="FU43" s="38"/>
      <c r="FV43" s="38"/>
      <c r="FW43" s="38"/>
      <c r="FX43" s="38"/>
      <c r="FY43" s="38"/>
      <c r="FZ43" s="38"/>
      <c r="GA43" s="38"/>
      <c r="GB43" s="38"/>
      <c r="GC43" s="38"/>
      <c r="GD43" s="38"/>
      <c r="GE43" s="38"/>
      <c r="GF43" s="38"/>
      <c r="GG43" s="38"/>
      <c r="GH43" s="38"/>
      <c r="GI43" s="38"/>
      <c r="GJ43" s="38"/>
      <c r="GK43" s="38"/>
      <c r="GL43" s="38"/>
      <c r="GM43" s="38"/>
      <c r="GN43" s="38"/>
      <c r="GO43" s="109"/>
      <c r="GP43" s="38"/>
      <c r="GQ43" s="38"/>
      <c r="GR43" s="38"/>
      <c r="GS43" s="38"/>
      <c r="GT43" s="38"/>
      <c r="GU43" s="38"/>
      <c r="GV43" s="38"/>
      <c r="GW43" s="38"/>
      <c r="GX43" s="38"/>
      <c r="GY43" s="38"/>
      <c r="GZ43" s="38"/>
      <c r="HA43" s="38"/>
      <c r="HB43" s="38"/>
      <c r="HC43" s="38"/>
      <c r="HD43" s="38"/>
      <c r="HE43" s="38"/>
      <c r="HF43" s="38"/>
      <c r="HG43" s="38"/>
      <c r="HH43" s="38"/>
      <c r="HI43" s="38"/>
      <c r="HJ43" s="38"/>
      <c r="HK43" s="38"/>
      <c r="HL43" s="38"/>
      <c r="HM43" s="38"/>
      <c r="HN43" s="38"/>
      <c r="HO43" s="38"/>
      <c r="HP43" s="38"/>
      <c r="HQ43" s="38"/>
      <c r="HR43" s="38"/>
      <c r="HS43" s="38"/>
      <c r="HT43" s="38"/>
      <c r="HU43" s="38"/>
      <c r="HV43" s="38"/>
      <c r="HW43" s="38"/>
      <c r="HX43" s="38"/>
      <c r="HY43" s="38"/>
      <c r="HZ43" s="38"/>
      <c r="IA43" s="38"/>
      <c r="IB43" s="38"/>
      <c r="IC43" s="38"/>
      <c r="ID43" s="38"/>
      <c r="IE43" s="38"/>
      <c r="IF43" s="38"/>
      <c r="IG43" s="38"/>
      <c r="IH43" s="38"/>
      <c r="II43" s="38"/>
      <c r="IJ43" s="38"/>
      <c r="IK43" s="38"/>
      <c r="IL43" s="38"/>
      <c r="IM43" s="38"/>
      <c r="IN43" s="38"/>
      <c r="IO43" s="38"/>
      <c r="IP43" s="38"/>
      <c r="IQ43" s="38"/>
      <c r="IR43" s="38"/>
    </row>
    <row r="44" spans="1:262" ht="45" x14ac:dyDescent="0.25">
      <c r="A44" s="38"/>
      <c r="B44" s="48"/>
      <c r="F44" s="120" t="s">
        <v>43</v>
      </c>
      <c r="G44" s="31">
        <v>1039902000</v>
      </c>
      <c r="H44" s="31"/>
      <c r="I44" s="64">
        <f>IFERROR(VLOOKUP(G44,CONTROL!C17:E264,3,FALSE),0)</f>
        <v>0</v>
      </c>
      <c r="J44" s="64">
        <f>IFERROR(VLOOKUP(G44,CONTROL!C17:F264,4,FALSE),0)</f>
        <v>0</v>
      </c>
      <c r="K44" s="117"/>
      <c r="O44" s="117"/>
      <c r="FU44" s="38"/>
      <c r="FV44" s="38"/>
      <c r="FW44" s="38"/>
      <c r="FX44" s="38"/>
      <c r="FY44" s="38"/>
      <c r="FZ44" s="38"/>
      <c r="GA44" s="38"/>
      <c r="GB44" s="38"/>
      <c r="GC44" s="38"/>
      <c r="GD44" s="38"/>
      <c r="GE44" s="38"/>
      <c r="GF44" s="38"/>
      <c r="GG44" s="38"/>
      <c r="GH44" s="38"/>
      <c r="GI44" s="38"/>
      <c r="GJ44" s="38"/>
      <c r="GK44" s="38"/>
      <c r="GL44" s="38"/>
      <c r="GM44" s="38"/>
      <c r="GN44" s="38"/>
      <c r="GO44" s="109"/>
      <c r="GP44" s="38"/>
      <c r="GQ44" s="38"/>
      <c r="GR44" s="38"/>
      <c r="GS44" s="38"/>
      <c r="GT44" s="38"/>
      <c r="GU44" s="38"/>
      <c r="GV44" s="38"/>
      <c r="GW44" s="38"/>
      <c r="GX44" s="38"/>
      <c r="GY44" s="38"/>
      <c r="GZ44" s="38"/>
      <c r="HA44" s="38"/>
      <c r="HB44" s="38"/>
      <c r="HC44" s="38"/>
      <c r="HD44" s="38"/>
      <c r="HE44" s="38"/>
      <c r="HF44" s="38"/>
      <c r="HG44" s="38"/>
      <c r="HH44" s="38"/>
      <c r="HI44" s="38"/>
      <c r="HJ44" s="38"/>
      <c r="HK44" s="38"/>
      <c r="HL44" s="38"/>
      <c r="HM44" s="38"/>
      <c r="HN44" s="38"/>
      <c r="HO44" s="38"/>
      <c r="HP44" s="38"/>
      <c r="HQ44" s="38"/>
      <c r="HR44" s="38"/>
      <c r="HS44" s="38"/>
      <c r="HT44" s="38"/>
      <c r="HU44" s="38"/>
      <c r="HV44" s="38"/>
      <c r="HW44" s="38"/>
      <c r="HX44" s="38"/>
      <c r="HY44" s="38"/>
      <c r="HZ44" s="38"/>
      <c r="IA44" s="38"/>
      <c r="IB44" s="38"/>
      <c r="IC44" s="38"/>
      <c r="ID44" s="38"/>
      <c r="IE44" s="38"/>
      <c r="IF44" s="38"/>
      <c r="IG44" s="38"/>
      <c r="IH44" s="38"/>
      <c r="II44" s="38"/>
      <c r="IJ44" s="38"/>
      <c r="IK44" s="38"/>
      <c r="IL44" s="38"/>
      <c r="IM44" s="38"/>
      <c r="IN44" s="38"/>
      <c r="IO44" s="38"/>
      <c r="IP44" s="38"/>
      <c r="IQ44" s="38"/>
      <c r="IR44" s="38"/>
    </row>
    <row r="45" spans="1:262" ht="45" x14ac:dyDescent="0.25">
      <c r="F45" s="120" t="s">
        <v>37</v>
      </c>
      <c r="G45" s="31">
        <v>1030199000</v>
      </c>
      <c r="H45" s="31"/>
      <c r="I45" s="64">
        <f>IFERROR(VLOOKUP(G45,CONTROL!C18:E265,3,FALSE),0)</f>
        <v>0</v>
      </c>
      <c r="J45" s="64">
        <f>IFERROR(VLOOKUP(G45,CONTROL!C18:F265,4,FALSE),0)</f>
        <v>0</v>
      </c>
      <c r="K45" s="117"/>
      <c r="O45" s="44"/>
    </row>
    <row r="46" spans="1:262" ht="75" x14ac:dyDescent="0.25">
      <c r="F46" s="120" t="s">
        <v>33</v>
      </c>
      <c r="G46" s="31">
        <v>1010401000</v>
      </c>
      <c r="H46" s="31"/>
      <c r="I46" s="64">
        <f>IFERROR(VLOOKUP(G46,CONTROL!C19:E266,3,FALSE),0)</f>
        <v>0</v>
      </c>
      <c r="J46" s="64">
        <f>IFERROR(VLOOKUP(G46,CONTROL!C19:F266,4,FALSE),0)</f>
        <v>0</v>
      </c>
      <c r="K46" s="117"/>
      <c r="O46" s="44"/>
      <c r="JB46" s="113"/>
    </row>
    <row r="47" spans="1:262" ht="75" x14ac:dyDescent="0.25">
      <c r="F47" s="120" t="s">
        <v>218</v>
      </c>
      <c r="G47" s="31">
        <v>1010403000</v>
      </c>
      <c r="H47" s="31"/>
      <c r="I47" s="64">
        <f>IFERROR(VLOOKUP(G47,CONTROL!C20:E267,3,FALSE),0)</f>
        <v>0</v>
      </c>
      <c r="J47" s="64">
        <f>IFERROR(VLOOKUP(G47,CONTROL!C20:F267,4,FALSE),0)</f>
        <v>0</v>
      </c>
      <c r="K47" s="117"/>
      <c r="O47" s="117"/>
    </row>
    <row r="48" spans="1:262" ht="30" x14ac:dyDescent="0.25">
      <c r="F48" s="120" t="s">
        <v>220</v>
      </c>
      <c r="G48" s="31">
        <v>1010406000</v>
      </c>
      <c r="H48" s="31"/>
      <c r="I48" s="64">
        <f>IFERROR(VLOOKUP(G48,CONTROL!C21:E268,3,FALSE),0)</f>
        <v>0</v>
      </c>
      <c r="J48" s="64">
        <f>IFERROR(VLOOKUP(G48,CONTROL!C21:F268,4,FALSE),0)</f>
        <v>0</v>
      </c>
      <c r="K48" s="117"/>
      <c r="O48" s="117"/>
      <c r="JA48" s="42"/>
      <c r="JB48" s="113"/>
    </row>
    <row r="49" spans="1:252" ht="45" x14ac:dyDescent="0.25">
      <c r="F49" s="120" t="s">
        <v>221</v>
      </c>
      <c r="G49" s="31">
        <v>1010407000</v>
      </c>
      <c r="H49" s="31"/>
      <c r="I49" s="64">
        <f>IFERROR(VLOOKUP(G49,CONTROL!C22:E269,3,FALSE),0)</f>
        <v>0</v>
      </c>
      <c r="J49" s="64">
        <f>IFERROR(VLOOKUP(G49,CONTROL!C22:F269,4,FALSE),0)</f>
        <v>0</v>
      </c>
      <c r="K49" s="117"/>
      <c r="O49" s="117"/>
      <c r="GO49" s="103"/>
    </row>
    <row r="50" spans="1:252" ht="60" x14ac:dyDescent="0.25">
      <c r="A50" s="38"/>
      <c r="B50" s="38"/>
      <c r="C50" s="38"/>
      <c r="D50" s="38"/>
      <c r="E50" s="38"/>
      <c r="F50" s="35" t="s">
        <v>296</v>
      </c>
      <c r="G50" s="31">
        <v>1010409000</v>
      </c>
      <c r="H50" s="34"/>
      <c r="I50" s="64">
        <f>IFERROR(VLOOKUP(G50,CONTROL!C23:E270,3,FALSE),0)</f>
        <v>0</v>
      </c>
      <c r="J50" s="64">
        <f>IFERROR(VLOOKUP(G50,CONTROL!C23:F270,4,FALSE),0)</f>
        <v>0</v>
      </c>
      <c r="K50" s="117"/>
      <c r="M50" s="9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8"/>
      <c r="AJ50" s="38"/>
      <c r="AK50" s="38"/>
      <c r="AL50" s="38"/>
      <c r="AM50" s="38"/>
      <c r="AN50" s="38"/>
      <c r="AO50" s="38"/>
      <c r="AP50" s="38"/>
      <c r="AQ50" s="38"/>
      <c r="AR50" s="38"/>
      <c r="AS50" s="38"/>
      <c r="AT50" s="38"/>
      <c r="AU50" s="38"/>
      <c r="AV50" s="38"/>
      <c r="AW50" s="38"/>
      <c r="AX50" s="38"/>
      <c r="AY50" s="38"/>
      <c r="AZ50" s="38"/>
      <c r="BA50" s="38"/>
      <c r="BB50" s="38"/>
      <c r="BC50" s="38"/>
      <c r="BD50" s="38"/>
      <c r="BE50" s="38"/>
      <c r="BF50" s="38"/>
      <c r="BG50" s="38"/>
      <c r="BH50" s="38"/>
      <c r="BI50" s="38"/>
      <c r="BJ50" s="38"/>
      <c r="BK50" s="38"/>
      <c r="BL50" s="38"/>
      <c r="BM50" s="38"/>
      <c r="BN50" s="38"/>
      <c r="BO50" s="38"/>
      <c r="BP50" s="38"/>
      <c r="BQ50" s="38"/>
      <c r="BR50" s="38"/>
      <c r="BS50" s="38"/>
      <c r="BT50" s="38"/>
      <c r="BU50" s="38"/>
      <c r="BV50" s="38"/>
      <c r="BW50" s="38"/>
      <c r="BX50" s="38"/>
      <c r="BY50" s="38"/>
      <c r="BZ50" s="38"/>
      <c r="CA50" s="38"/>
      <c r="CB50" s="38"/>
      <c r="CC50" s="38"/>
      <c r="CD50" s="38"/>
      <c r="CE50" s="38"/>
      <c r="CF50" s="38"/>
      <c r="CG50" s="38"/>
      <c r="CH50" s="38"/>
      <c r="CI50" s="38"/>
      <c r="CJ50" s="38"/>
      <c r="CK50" s="38"/>
      <c r="CL50" s="38"/>
      <c r="CM50" s="38"/>
      <c r="CN50" s="38"/>
      <c r="CO50" s="38"/>
      <c r="CP50" s="38"/>
      <c r="CQ50" s="38"/>
      <c r="CR50" s="38"/>
      <c r="CS50" s="38"/>
      <c r="CT50" s="38"/>
      <c r="CU50" s="38"/>
      <c r="CV50" s="38"/>
      <c r="CW50" s="38"/>
      <c r="CX50" s="38"/>
      <c r="CY50" s="38"/>
      <c r="CZ50" s="38"/>
      <c r="DA50" s="38"/>
      <c r="DB50" s="38"/>
      <c r="DC50" s="38"/>
      <c r="DD50" s="38"/>
      <c r="DE50" s="38"/>
      <c r="DF50" s="38"/>
      <c r="DG50" s="38"/>
      <c r="DH50" s="38"/>
      <c r="DI50" s="38"/>
      <c r="DJ50" s="38"/>
      <c r="DK50" s="38"/>
      <c r="DL50" s="38"/>
      <c r="DM50" s="38"/>
      <c r="DN50" s="38"/>
      <c r="DO50" s="38"/>
      <c r="DP50" s="38"/>
      <c r="DQ50" s="38"/>
      <c r="DR50" s="38"/>
      <c r="DS50" s="38"/>
      <c r="DT50" s="38"/>
      <c r="DU50" s="38"/>
      <c r="DV50" s="38"/>
      <c r="DW50" s="38"/>
      <c r="DX50" s="38"/>
      <c r="DY50" s="38"/>
      <c r="DZ50" s="38"/>
      <c r="EA50" s="38"/>
      <c r="EB50" s="38"/>
      <c r="EC50" s="38"/>
      <c r="ED50" s="38"/>
      <c r="EE50" s="38"/>
      <c r="EF50" s="38"/>
      <c r="EG50" s="38"/>
      <c r="EH50" s="38"/>
      <c r="EI50" s="38"/>
      <c r="EJ50" s="38"/>
      <c r="EK50" s="38"/>
      <c r="EL50" s="38"/>
      <c r="EM50" s="38"/>
      <c r="EN50" s="38"/>
      <c r="EO50" s="38"/>
      <c r="EP50" s="38"/>
      <c r="EQ50" s="38"/>
      <c r="ER50" s="38"/>
      <c r="ES50" s="38"/>
      <c r="ET50" s="38"/>
      <c r="EU50" s="38"/>
      <c r="EV50" s="38"/>
      <c r="EW50" s="38"/>
      <c r="EX50" s="38"/>
      <c r="EY50" s="38"/>
      <c r="EZ50" s="38"/>
      <c r="FA50" s="38"/>
      <c r="FB50" s="38"/>
      <c r="FC50" s="38"/>
      <c r="FD50" s="38"/>
      <c r="FE50" s="38"/>
      <c r="FF50" s="38"/>
      <c r="FG50" s="38"/>
      <c r="FH50" s="38"/>
      <c r="FI50" s="38"/>
      <c r="FJ50" s="38"/>
      <c r="FK50" s="38"/>
      <c r="FL50" s="38"/>
      <c r="FM50" s="38"/>
      <c r="FN50" s="38"/>
      <c r="FO50" s="38"/>
      <c r="FP50" s="38"/>
      <c r="FQ50" s="38"/>
      <c r="FR50" s="38"/>
      <c r="FS50" s="38"/>
      <c r="FT50" s="38"/>
      <c r="FU50" s="38"/>
      <c r="FV50" s="38"/>
      <c r="FW50" s="38"/>
      <c r="FX50" s="38"/>
      <c r="FY50" s="38"/>
      <c r="FZ50" s="38"/>
      <c r="GA50" s="38"/>
      <c r="GB50" s="38"/>
      <c r="GC50" s="38"/>
      <c r="GD50" s="38"/>
      <c r="GE50" s="38"/>
      <c r="GF50" s="38"/>
      <c r="GG50" s="38"/>
      <c r="GH50" s="38"/>
      <c r="GI50" s="38"/>
      <c r="GJ50" s="38"/>
      <c r="GK50" s="38"/>
      <c r="GL50" s="38"/>
      <c r="GM50" s="38"/>
      <c r="GN50" s="38"/>
      <c r="GO50" s="109"/>
      <c r="GP50" s="38"/>
      <c r="GQ50" s="38"/>
      <c r="GR50" s="38"/>
      <c r="GS50" s="38"/>
      <c r="GT50" s="38"/>
      <c r="GU50" s="38"/>
      <c r="GV50" s="38"/>
      <c r="GW50" s="38"/>
      <c r="GX50" s="38"/>
      <c r="GY50" s="38"/>
      <c r="GZ50" s="38"/>
      <c r="HA50" s="38"/>
      <c r="HB50" s="38"/>
      <c r="HC50" s="38"/>
      <c r="HD50" s="38"/>
      <c r="HE50" s="38"/>
      <c r="HF50" s="38"/>
      <c r="HG50" s="38"/>
      <c r="HH50" s="38"/>
      <c r="HI50" s="38"/>
      <c r="HJ50" s="38"/>
      <c r="HK50" s="38"/>
      <c r="HL50" s="38"/>
      <c r="HM50" s="38"/>
      <c r="HN50" s="38"/>
      <c r="HO50" s="38"/>
      <c r="HP50" s="38"/>
      <c r="HQ50" s="38"/>
      <c r="HR50" s="38"/>
      <c r="HS50" s="38"/>
      <c r="HT50" s="38"/>
      <c r="HU50" s="38"/>
      <c r="HV50" s="38"/>
      <c r="HW50" s="38"/>
      <c r="HX50" s="38"/>
      <c r="HY50" s="38"/>
      <c r="HZ50" s="38"/>
      <c r="IA50" s="38"/>
      <c r="IB50" s="38"/>
      <c r="IC50" s="38"/>
      <c r="ID50" s="38"/>
      <c r="IE50" s="38"/>
      <c r="IF50" s="38"/>
      <c r="IG50" s="38"/>
      <c r="IH50" s="38"/>
      <c r="II50" s="38"/>
      <c r="IJ50" s="38"/>
      <c r="IK50" s="38"/>
      <c r="IL50" s="38"/>
      <c r="IM50" s="38"/>
      <c r="IN50" s="109"/>
      <c r="IO50" s="38"/>
      <c r="IP50" s="38"/>
      <c r="IQ50" s="38"/>
      <c r="IR50" s="38"/>
    </row>
    <row r="51" spans="1:252" ht="75" x14ac:dyDescent="0.25">
      <c r="A51" s="38"/>
      <c r="B51" s="38"/>
      <c r="C51" s="38"/>
      <c r="D51" s="38"/>
      <c r="E51" s="38"/>
      <c r="F51" s="35" t="s">
        <v>360</v>
      </c>
      <c r="G51" s="31">
        <v>1010408000</v>
      </c>
      <c r="H51" s="34"/>
      <c r="I51" s="64">
        <f>IFERROR(VLOOKUP(G51,CONTROL!C24:E271,3,FALSE),0)</f>
        <v>0</v>
      </c>
      <c r="J51" s="64">
        <f>IFERROR(VLOOKUP(G51,CONTROL!C24:F271,4,FALSE),0)</f>
        <v>0</v>
      </c>
      <c r="K51" s="117"/>
      <c r="Q51" s="90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38"/>
      <c r="AS51" s="38"/>
      <c r="AT51" s="38"/>
      <c r="AU51" s="38"/>
      <c r="AV51" s="38"/>
      <c r="AW51" s="38"/>
      <c r="AX51" s="38"/>
      <c r="AY51" s="38"/>
      <c r="AZ51" s="38"/>
      <c r="BA51" s="38"/>
      <c r="BB51" s="38"/>
      <c r="BC51" s="38"/>
      <c r="BD51" s="38"/>
      <c r="BE51" s="38"/>
      <c r="BF51" s="38"/>
      <c r="BG51" s="38"/>
      <c r="BH51" s="38"/>
      <c r="BI51" s="38"/>
      <c r="BJ51" s="38"/>
      <c r="BK51" s="38"/>
      <c r="BL51" s="38"/>
      <c r="BM51" s="38"/>
      <c r="BN51" s="38"/>
      <c r="BO51" s="38"/>
      <c r="BP51" s="38"/>
      <c r="BQ51" s="38"/>
      <c r="BR51" s="38"/>
      <c r="BS51" s="38"/>
      <c r="BT51" s="38"/>
      <c r="BU51" s="38"/>
      <c r="BV51" s="38"/>
      <c r="BW51" s="38"/>
      <c r="BX51" s="38"/>
      <c r="BY51" s="38"/>
      <c r="BZ51" s="38"/>
      <c r="CA51" s="38"/>
      <c r="CB51" s="38"/>
      <c r="CC51" s="38"/>
      <c r="CD51" s="38"/>
      <c r="CE51" s="38"/>
      <c r="CF51" s="38"/>
      <c r="CG51" s="38"/>
      <c r="CH51" s="38"/>
      <c r="CI51" s="38"/>
      <c r="CJ51" s="38"/>
      <c r="CK51" s="38"/>
      <c r="CL51" s="38"/>
      <c r="CM51" s="38"/>
      <c r="CN51" s="38"/>
      <c r="CO51" s="38"/>
      <c r="CP51" s="38"/>
      <c r="CQ51" s="38"/>
      <c r="CR51" s="38"/>
      <c r="CS51" s="38"/>
      <c r="CT51" s="38"/>
      <c r="CU51" s="38"/>
      <c r="CV51" s="38"/>
      <c r="CW51" s="38"/>
      <c r="CX51" s="38"/>
      <c r="CY51" s="38"/>
      <c r="CZ51" s="38"/>
      <c r="DA51" s="38"/>
      <c r="DB51" s="38"/>
      <c r="DC51" s="38"/>
      <c r="DD51" s="38"/>
      <c r="DE51" s="38"/>
      <c r="DF51" s="38"/>
      <c r="DG51" s="38"/>
      <c r="DH51" s="38"/>
      <c r="DI51" s="38"/>
      <c r="DJ51" s="38"/>
      <c r="DK51" s="38"/>
      <c r="DL51" s="38"/>
      <c r="DM51" s="38"/>
      <c r="DN51" s="38"/>
      <c r="DO51" s="38"/>
      <c r="DP51" s="38"/>
      <c r="DQ51" s="38"/>
      <c r="DR51" s="38"/>
      <c r="DS51" s="38"/>
      <c r="DT51" s="38"/>
      <c r="DU51" s="38"/>
      <c r="DV51" s="38"/>
      <c r="DW51" s="38"/>
      <c r="DX51" s="38"/>
      <c r="DY51" s="38"/>
      <c r="DZ51" s="38"/>
      <c r="EA51" s="38"/>
      <c r="EB51" s="38"/>
      <c r="EC51" s="38"/>
      <c r="ED51" s="38"/>
      <c r="EE51" s="38"/>
      <c r="EF51" s="38"/>
      <c r="EG51" s="38"/>
      <c r="EH51" s="38"/>
      <c r="EI51" s="38"/>
      <c r="EJ51" s="38"/>
      <c r="EK51" s="38"/>
      <c r="EL51" s="38"/>
      <c r="EM51" s="38"/>
      <c r="EN51" s="38"/>
      <c r="EO51" s="38"/>
      <c r="EP51" s="38"/>
      <c r="EQ51" s="38"/>
      <c r="ER51" s="38"/>
      <c r="ES51" s="38"/>
      <c r="ET51" s="38"/>
      <c r="EU51" s="38"/>
      <c r="EV51" s="38"/>
      <c r="EW51" s="38"/>
      <c r="EX51" s="38"/>
      <c r="EY51" s="38"/>
      <c r="EZ51" s="38"/>
      <c r="FA51" s="38"/>
      <c r="FB51" s="38"/>
      <c r="FC51" s="38"/>
      <c r="FD51" s="38"/>
      <c r="FE51" s="38"/>
      <c r="FF51" s="38"/>
      <c r="FG51" s="38"/>
      <c r="FH51" s="38"/>
      <c r="FI51" s="38"/>
      <c r="FJ51" s="38"/>
      <c r="FK51" s="38"/>
      <c r="FL51" s="38"/>
      <c r="FM51" s="38"/>
      <c r="FN51" s="38"/>
      <c r="FO51" s="38"/>
      <c r="FP51" s="38"/>
      <c r="FQ51" s="38"/>
      <c r="FR51" s="38"/>
      <c r="FS51" s="38"/>
      <c r="FT51" s="38"/>
      <c r="FU51" s="38"/>
      <c r="FV51" s="38"/>
      <c r="FW51" s="38"/>
      <c r="FX51" s="38"/>
      <c r="FY51" s="38"/>
      <c r="FZ51" s="38"/>
      <c r="GA51" s="38"/>
      <c r="GB51" s="38"/>
      <c r="GC51" s="38"/>
      <c r="GD51" s="38"/>
      <c r="GE51" s="38"/>
      <c r="GF51" s="38"/>
      <c r="GG51" s="38"/>
      <c r="GH51" s="38"/>
      <c r="GI51" s="38"/>
      <c r="GJ51" s="38"/>
      <c r="GK51" s="38"/>
      <c r="GL51" s="38"/>
      <c r="GM51" s="38"/>
      <c r="GN51" s="38"/>
      <c r="GO51" s="109"/>
      <c r="GP51" s="38"/>
      <c r="GQ51" s="38"/>
      <c r="GR51" s="38"/>
      <c r="GS51" s="38"/>
      <c r="GT51" s="38"/>
      <c r="GU51" s="38"/>
      <c r="GV51" s="38"/>
      <c r="GW51" s="38"/>
      <c r="GX51" s="38"/>
      <c r="GY51" s="38"/>
      <c r="GZ51" s="38"/>
      <c r="HA51" s="38"/>
      <c r="HB51" s="38"/>
      <c r="HC51" s="38"/>
      <c r="HD51" s="38"/>
      <c r="HE51" s="38"/>
      <c r="HF51" s="38"/>
      <c r="HG51" s="38"/>
      <c r="HH51" s="38"/>
      <c r="HI51" s="38"/>
      <c r="HJ51" s="38"/>
      <c r="HK51" s="38"/>
      <c r="HL51" s="38"/>
      <c r="HM51" s="38"/>
      <c r="HN51" s="38"/>
      <c r="HO51" s="38"/>
      <c r="HP51" s="38"/>
      <c r="HQ51" s="38"/>
      <c r="HR51" s="38"/>
      <c r="HS51" s="38"/>
      <c r="HT51" s="38"/>
      <c r="HU51" s="38"/>
      <c r="HV51" s="38"/>
      <c r="HW51" s="38"/>
      <c r="HX51" s="38"/>
      <c r="HY51" s="38"/>
      <c r="HZ51" s="38"/>
      <c r="IA51" s="38"/>
      <c r="IB51" s="38"/>
      <c r="IC51" s="38"/>
      <c r="ID51" s="38"/>
      <c r="IE51" s="38"/>
      <c r="IF51" s="38"/>
      <c r="IG51" s="38"/>
      <c r="IH51" s="38"/>
      <c r="II51" s="38"/>
      <c r="IJ51" s="38"/>
      <c r="IK51" s="38"/>
      <c r="IL51" s="38"/>
      <c r="IM51" s="38"/>
      <c r="IN51" s="38"/>
      <c r="IO51" s="38"/>
      <c r="IP51" s="38"/>
      <c r="IQ51" s="38"/>
      <c r="IR51" s="38"/>
    </row>
    <row r="52" spans="1:252" ht="30" x14ac:dyDescent="0.25">
      <c r="A52" s="38"/>
      <c r="B52" s="38"/>
      <c r="C52" s="38"/>
      <c r="D52" s="38"/>
      <c r="E52" s="38"/>
      <c r="F52" s="35" t="s">
        <v>38</v>
      </c>
      <c r="G52" s="31">
        <v>1030301000</v>
      </c>
      <c r="H52" s="34"/>
      <c r="I52" s="64">
        <f>IFERROR(VLOOKUP(G52,CONTROL!C25:E272,3,FALSE),0)</f>
        <v>0</v>
      </c>
      <c r="J52" s="64">
        <f>IFERROR(VLOOKUP(G52,CONTROL!C25:F272,4,FALSE),0)</f>
        <v>0</v>
      </c>
      <c r="K52" s="117"/>
      <c r="Q52" s="93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  <c r="AJ52" s="38"/>
      <c r="AK52" s="38"/>
      <c r="AL52" s="38"/>
      <c r="AM52" s="38"/>
      <c r="AN52" s="38"/>
      <c r="AO52" s="38"/>
      <c r="AP52" s="38"/>
      <c r="AQ52" s="38"/>
      <c r="AR52" s="38"/>
      <c r="AS52" s="38"/>
      <c r="AT52" s="38"/>
      <c r="AU52" s="38"/>
      <c r="AV52" s="38"/>
      <c r="AW52" s="38"/>
      <c r="AX52" s="38"/>
      <c r="AY52" s="38"/>
      <c r="AZ52" s="38"/>
      <c r="BA52" s="38"/>
      <c r="BB52" s="38"/>
      <c r="BC52" s="38"/>
      <c r="BD52" s="38"/>
      <c r="BE52" s="38"/>
      <c r="BF52" s="38"/>
      <c r="BG52" s="38"/>
      <c r="BH52" s="38"/>
      <c r="BI52" s="38"/>
      <c r="BJ52" s="38"/>
      <c r="BK52" s="38"/>
      <c r="BL52" s="38"/>
      <c r="BM52" s="38"/>
      <c r="BN52" s="38"/>
      <c r="BO52" s="38"/>
      <c r="BP52" s="38"/>
      <c r="BQ52" s="38"/>
      <c r="BR52" s="38"/>
      <c r="BS52" s="38"/>
      <c r="BT52" s="38"/>
      <c r="BU52" s="38"/>
      <c r="BV52" s="38"/>
      <c r="BW52" s="38"/>
      <c r="BX52" s="38"/>
      <c r="BY52" s="38"/>
      <c r="BZ52" s="38"/>
      <c r="CA52" s="38"/>
      <c r="CB52" s="38"/>
      <c r="CC52" s="38"/>
      <c r="CD52" s="38"/>
      <c r="CE52" s="38"/>
      <c r="CF52" s="38"/>
      <c r="CG52" s="38"/>
      <c r="CH52" s="38"/>
      <c r="CI52" s="38"/>
      <c r="CJ52" s="38"/>
      <c r="CK52" s="38"/>
      <c r="CL52" s="38"/>
      <c r="CM52" s="38"/>
      <c r="CN52" s="38"/>
      <c r="CO52" s="38"/>
      <c r="CP52" s="38"/>
      <c r="CQ52" s="38"/>
      <c r="CR52" s="38"/>
      <c r="CS52" s="38"/>
      <c r="CT52" s="38"/>
      <c r="CU52" s="38"/>
      <c r="CV52" s="38"/>
      <c r="CW52" s="38"/>
      <c r="CX52" s="38"/>
      <c r="CY52" s="38"/>
      <c r="CZ52" s="38"/>
      <c r="DA52" s="38"/>
      <c r="DB52" s="38"/>
      <c r="DC52" s="38"/>
      <c r="DD52" s="38"/>
      <c r="DE52" s="38"/>
      <c r="DF52" s="38"/>
      <c r="DG52" s="38"/>
      <c r="DH52" s="38"/>
      <c r="DI52" s="38"/>
      <c r="DJ52" s="38"/>
      <c r="DK52" s="38"/>
      <c r="DL52" s="38"/>
      <c r="DM52" s="38"/>
      <c r="DN52" s="38"/>
      <c r="DO52" s="38"/>
      <c r="DP52" s="38"/>
      <c r="DQ52" s="38"/>
      <c r="DR52" s="38"/>
      <c r="DS52" s="38"/>
      <c r="DT52" s="38"/>
      <c r="DU52" s="38"/>
      <c r="DV52" s="38"/>
      <c r="DW52" s="38"/>
      <c r="DX52" s="38"/>
      <c r="DY52" s="38"/>
      <c r="DZ52" s="38"/>
      <c r="EA52" s="38"/>
      <c r="EB52" s="38"/>
      <c r="EC52" s="38"/>
      <c r="ED52" s="38"/>
      <c r="EE52" s="38"/>
      <c r="EF52" s="38"/>
      <c r="EG52" s="38"/>
      <c r="EH52" s="38"/>
      <c r="EI52" s="38"/>
      <c r="EJ52" s="38"/>
      <c r="EK52" s="38"/>
      <c r="EL52" s="38"/>
      <c r="EM52" s="38"/>
      <c r="EN52" s="38"/>
      <c r="EO52" s="38"/>
      <c r="EP52" s="38"/>
      <c r="EQ52" s="38"/>
      <c r="ER52" s="38"/>
      <c r="ES52" s="38"/>
      <c r="ET52" s="38"/>
      <c r="EU52" s="38"/>
      <c r="EV52" s="38"/>
      <c r="EW52" s="38"/>
      <c r="EX52" s="38"/>
      <c r="EY52" s="38"/>
      <c r="EZ52" s="38"/>
      <c r="FA52" s="38"/>
      <c r="FB52" s="38"/>
      <c r="FC52" s="38"/>
      <c r="FD52" s="38"/>
      <c r="FE52" s="38"/>
      <c r="FF52" s="38"/>
      <c r="FG52" s="38"/>
      <c r="FH52" s="38"/>
      <c r="FI52" s="38"/>
      <c r="FJ52" s="38"/>
      <c r="FK52" s="38"/>
      <c r="FL52" s="38"/>
      <c r="FM52" s="38"/>
      <c r="FN52" s="38"/>
      <c r="FO52" s="38"/>
      <c r="FP52" s="38"/>
      <c r="FQ52" s="38"/>
      <c r="FR52" s="38"/>
      <c r="FS52" s="38"/>
      <c r="FT52" s="38"/>
      <c r="FU52" s="38"/>
      <c r="FV52" s="38"/>
      <c r="FW52" s="38"/>
      <c r="FX52" s="38"/>
      <c r="FY52" s="38"/>
      <c r="FZ52" s="38"/>
      <c r="GA52" s="38"/>
      <c r="GB52" s="38"/>
      <c r="GC52" s="38"/>
      <c r="GD52" s="38"/>
      <c r="GE52" s="38"/>
      <c r="GF52" s="38"/>
      <c r="GG52" s="38"/>
      <c r="GH52" s="38"/>
      <c r="GI52" s="38"/>
      <c r="GJ52" s="38"/>
      <c r="GK52" s="38"/>
      <c r="GL52" s="38"/>
      <c r="GM52" s="38"/>
      <c r="GN52" s="38"/>
      <c r="GO52" s="109"/>
      <c r="GP52" s="38"/>
      <c r="GQ52" s="38"/>
      <c r="GR52" s="38"/>
      <c r="GS52" s="38"/>
      <c r="GT52" s="38"/>
      <c r="GU52" s="38"/>
      <c r="GV52" s="38"/>
      <c r="GW52" s="38"/>
      <c r="GX52" s="38"/>
      <c r="GY52" s="38"/>
      <c r="GZ52" s="38"/>
      <c r="HA52" s="38"/>
      <c r="HB52" s="38"/>
      <c r="HC52" s="38"/>
      <c r="HD52" s="38"/>
      <c r="HE52" s="38"/>
      <c r="HF52" s="38"/>
      <c r="HG52" s="38"/>
      <c r="HH52" s="38"/>
      <c r="HI52" s="38"/>
      <c r="HJ52" s="38"/>
      <c r="HK52" s="38"/>
      <c r="HL52" s="38"/>
      <c r="HM52" s="38"/>
      <c r="HN52" s="38"/>
      <c r="HO52" s="38"/>
      <c r="HP52" s="38"/>
      <c r="HQ52" s="38"/>
      <c r="HR52" s="38"/>
      <c r="HS52" s="38"/>
      <c r="HT52" s="38"/>
      <c r="HU52" s="38"/>
      <c r="HV52" s="38"/>
      <c r="HW52" s="38"/>
      <c r="HX52" s="38"/>
      <c r="HY52" s="38"/>
      <c r="HZ52" s="38"/>
      <c r="IA52" s="38"/>
      <c r="IB52" s="38"/>
      <c r="IC52" s="38"/>
      <c r="ID52" s="38"/>
      <c r="IE52" s="38"/>
      <c r="IF52" s="38"/>
      <c r="IG52" s="38"/>
      <c r="IH52" s="38"/>
      <c r="II52" s="38"/>
      <c r="IJ52" s="38"/>
      <c r="IK52" s="38"/>
      <c r="IL52" s="38"/>
      <c r="IM52" s="38"/>
      <c r="IN52" s="38"/>
      <c r="IO52" s="38"/>
      <c r="IP52" s="38"/>
      <c r="IQ52" s="38"/>
      <c r="IR52" s="38"/>
    </row>
    <row r="53" spans="1:252" ht="30" x14ac:dyDescent="0.25">
      <c r="F53" s="120" t="s">
        <v>39</v>
      </c>
      <c r="G53" s="31">
        <v>1030302000</v>
      </c>
      <c r="H53" s="31"/>
      <c r="I53" s="64">
        <f>IFERROR(VLOOKUP(G53,CONTROL!C26:E273,3,FALSE),0)</f>
        <v>0</v>
      </c>
      <c r="J53" s="64">
        <f>IFERROR(VLOOKUP(G53,CONTROL!C26:F273,4,FALSE),0)</f>
        <v>0</v>
      </c>
      <c r="K53" s="117"/>
    </row>
    <row r="54" spans="1:252" ht="30" x14ac:dyDescent="0.25">
      <c r="F54" s="120" t="s">
        <v>40</v>
      </c>
      <c r="G54" s="31">
        <v>1030303000</v>
      </c>
      <c r="H54" s="31"/>
      <c r="I54" s="64">
        <f>IFERROR(VLOOKUP(G54,CONTROL!C27:E274,3,FALSE),0)</f>
        <v>0</v>
      </c>
      <c r="J54" s="64">
        <f>IFERROR(VLOOKUP(G54,CONTROL!C27:F274,4,FALSE),0)</f>
        <v>0</v>
      </c>
      <c r="K54" s="117"/>
    </row>
    <row r="55" spans="1:252" ht="30" x14ac:dyDescent="0.25">
      <c r="F55" s="120" t="s">
        <v>44</v>
      </c>
      <c r="G55" s="31">
        <v>1039903000</v>
      </c>
      <c r="H55" s="31"/>
      <c r="I55" s="64">
        <f>IFERROR(VLOOKUP(G55,CONTROL!C28:E275,3,FALSE),0)</f>
        <v>0</v>
      </c>
      <c r="J55" s="64">
        <f>IFERROR(VLOOKUP(G55,CONTROL!C28:F275,4,FALSE),0)</f>
        <v>0</v>
      </c>
      <c r="K55" s="117"/>
    </row>
    <row r="56" spans="1:252" ht="30" x14ac:dyDescent="0.25">
      <c r="F56" s="120" t="s">
        <v>41</v>
      </c>
      <c r="G56" s="31">
        <v>1030405000</v>
      </c>
      <c r="H56" s="31"/>
      <c r="I56" s="64">
        <f>IFERROR(VLOOKUP(G56,CONTROL!C29:E276,3,FALSE),0)</f>
        <v>0</v>
      </c>
      <c r="J56" s="64">
        <f>IFERROR(VLOOKUP(G56,CONTROL!C29:F276,4,FALSE),0)</f>
        <v>0</v>
      </c>
      <c r="K56" s="117"/>
    </row>
    <row r="57" spans="1:252" ht="45" x14ac:dyDescent="0.25">
      <c r="F57" s="120" t="s">
        <v>24</v>
      </c>
      <c r="G57" s="31">
        <v>1990104000</v>
      </c>
      <c r="H57" s="31"/>
      <c r="I57" s="64">
        <f>IFERROR(VLOOKUP(G57,CONTROL!C30:E277,3,FALSE),0)</f>
        <v>0</v>
      </c>
      <c r="J57" s="64">
        <f>IFERROR(VLOOKUP(G57,CONTROL!C30:F277,4,FALSE),0)</f>
        <v>0</v>
      </c>
      <c r="K57" s="117"/>
    </row>
    <row r="58" spans="1:252" ht="30" x14ac:dyDescent="0.25">
      <c r="F58" s="120" t="s">
        <v>45</v>
      </c>
      <c r="G58" s="31">
        <v>1039999000</v>
      </c>
      <c r="H58" s="31"/>
      <c r="I58" s="64">
        <f>IFERROR(VLOOKUP(G58,CONTROL!C31:E278,3,FALSE),0)</f>
        <v>0</v>
      </c>
      <c r="J58" s="64">
        <f>IFERROR(VLOOKUP(G58,CONTROL!C31:F278,4,FALSE),0)</f>
        <v>0</v>
      </c>
      <c r="K58" s="117"/>
    </row>
    <row r="59" spans="1:252" ht="60" x14ac:dyDescent="0.25">
      <c r="F59" s="120" t="s">
        <v>316</v>
      </c>
      <c r="G59" s="31">
        <v>1040299000</v>
      </c>
      <c r="H59" s="31"/>
      <c r="I59" s="64">
        <f>IFERROR(VLOOKUP(G59,CONTROL!C32:E279,3,FALSE),0)</f>
        <v>0</v>
      </c>
      <c r="J59" s="64">
        <f>IFERROR(VLOOKUP(G59,CONTROL!C32:F279,4,FALSE),0)</f>
        <v>0</v>
      </c>
      <c r="K59" s="117"/>
    </row>
    <row r="60" spans="1:252" ht="45" x14ac:dyDescent="0.25">
      <c r="F60" s="120" t="s">
        <v>46</v>
      </c>
      <c r="G60" s="31">
        <v>1040202000</v>
      </c>
      <c r="H60" s="31"/>
      <c r="I60" s="64">
        <f>IFERROR(VLOOKUP(G60,CONTROL!C33:E280,3,FALSE),0)</f>
        <v>0</v>
      </c>
      <c r="J60" s="64">
        <f>IFERROR(VLOOKUP(G60,CONTROL!C33:F280,4,FALSE),0)</f>
        <v>0</v>
      </c>
      <c r="K60" s="117"/>
    </row>
    <row r="61" spans="1:252" ht="45" x14ac:dyDescent="0.25">
      <c r="F61" s="120" t="s">
        <v>47</v>
      </c>
      <c r="G61" s="31">
        <v>1040401000</v>
      </c>
      <c r="H61" s="31"/>
      <c r="I61" s="64">
        <f>IFERROR(VLOOKUP(G61,CONTROL!C35:E281,3,FALSE),0)</f>
        <v>0</v>
      </c>
      <c r="J61" s="64">
        <f>IFERROR(VLOOKUP(G61,CONTROL!C35:F281,4,FALSE),0)</f>
        <v>0</v>
      </c>
      <c r="K61" s="117"/>
    </row>
    <row r="62" spans="1:252" ht="45" x14ac:dyDescent="0.25">
      <c r="F62" s="120" t="s">
        <v>48</v>
      </c>
      <c r="G62" s="31">
        <v>1040405000</v>
      </c>
      <c r="H62" s="31"/>
      <c r="I62" s="64">
        <f>IFERROR(VLOOKUP(G62,CONTROL!C36:E282,3,FALSE),0)</f>
        <v>0</v>
      </c>
      <c r="J62" s="64">
        <f>IFERROR(VLOOKUP(G62,CONTROL!C36:F282,4,FALSE),0)</f>
        <v>0</v>
      </c>
      <c r="K62" s="117"/>
    </row>
    <row r="63" spans="1:252" ht="45" x14ac:dyDescent="0.25">
      <c r="F63" s="120" t="s">
        <v>49</v>
      </c>
      <c r="G63" s="31">
        <v>1040406000</v>
      </c>
      <c r="H63" s="31"/>
      <c r="I63" s="64">
        <f>IFERROR(VLOOKUP(G63,CONTROL!C37:E283,3,FALSE),0)</f>
        <v>0</v>
      </c>
      <c r="J63" s="64">
        <f>IFERROR(VLOOKUP(G63,CONTROL!C37:F283,4,FALSE),0)</f>
        <v>0</v>
      </c>
      <c r="K63" s="117"/>
    </row>
    <row r="64" spans="1:252" ht="75" x14ac:dyDescent="0.25">
      <c r="F64" s="120" t="s">
        <v>355</v>
      </c>
      <c r="G64" s="31">
        <v>1040407000</v>
      </c>
      <c r="H64" s="31"/>
      <c r="I64" s="64">
        <f>IFERROR(VLOOKUP(G64,CONTROL!C38:E284,3,FALSE),0)</f>
        <v>0</v>
      </c>
      <c r="J64" s="64">
        <f>IFERROR(VLOOKUP(G64,CONTROL!C38:F284,4,FALSE),0)</f>
        <v>0</v>
      </c>
      <c r="K64" s="117"/>
    </row>
    <row r="65" spans="6:11" ht="45" x14ac:dyDescent="0.25">
      <c r="F65" s="120" t="s">
        <v>317</v>
      </c>
      <c r="G65" s="31">
        <v>1040408000</v>
      </c>
      <c r="H65" s="31"/>
      <c r="I65" s="64">
        <f>IFERROR(VLOOKUP(G65,CONTROL!C39:E285,3,FALSE),0)</f>
        <v>0</v>
      </c>
      <c r="J65" s="64">
        <f>IFERROR(VLOOKUP(G65,CONTROL!C39:F285,4,FALSE),0)</f>
        <v>0</v>
      </c>
      <c r="K65" s="117"/>
    </row>
    <row r="66" spans="6:11" ht="45" x14ac:dyDescent="0.25">
      <c r="F66" s="120" t="s">
        <v>52</v>
      </c>
      <c r="G66" s="31">
        <v>1040499000</v>
      </c>
      <c r="H66" s="31"/>
      <c r="I66" s="64">
        <f>IFERROR(VLOOKUP(G66,CONTROL!C40:E286,3,FALSE),0)</f>
        <v>2565</v>
      </c>
      <c r="J66" s="64">
        <f>IFERROR(VLOOKUP(G66,CONTROL!C40:F286,4,FALSE),0)</f>
        <v>0</v>
      </c>
      <c r="K66" s="117"/>
    </row>
    <row r="67" spans="6:11" ht="45" x14ac:dyDescent="0.25">
      <c r="F67" s="120" t="s">
        <v>51</v>
      </c>
      <c r="G67" s="31">
        <v>1040413000</v>
      </c>
      <c r="H67" s="31"/>
      <c r="I67" s="64">
        <f>IFERROR(VLOOKUP(G67,CONTROL!C41:E287,3,FALSE),0)</f>
        <v>0</v>
      </c>
      <c r="J67" s="64">
        <f>IFERROR(VLOOKUP(G67,CONTROL!C41:F287,4,FALSE),0)</f>
        <v>0</v>
      </c>
      <c r="K67" s="117"/>
    </row>
    <row r="68" spans="6:11" ht="45" x14ac:dyDescent="0.25">
      <c r="F68" s="120" t="s">
        <v>53</v>
      </c>
      <c r="G68" s="31">
        <v>1040501000</v>
      </c>
      <c r="H68" s="31"/>
      <c r="I68" s="64">
        <f>IFERROR(VLOOKUP(G68,CONTROL!C42:E288,3,FALSE),0)</f>
        <v>0</v>
      </c>
      <c r="J68" s="64">
        <f>IFERROR(VLOOKUP(G68,CONTROL!C42:F288,4,FALSE),0)</f>
        <v>0</v>
      </c>
      <c r="K68" s="117"/>
    </row>
    <row r="69" spans="6:11" ht="60" x14ac:dyDescent="0.25">
      <c r="F69" s="120" t="s">
        <v>54</v>
      </c>
      <c r="G69" s="31">
        <v>1040502000</v>
      </c>
      <c r="H69" s="31"/>
      <c r="I69" s="64">
        <f>IFERROR(VLOOKUP(G69,CONTROL!C43:E289,3,FALSE),0)</f>
        <v>25500</v>
      </c>
      <c r="J69" s="64">
        <f>IFERROR(VLOOKUP(G69,CONTROL!C43:F289,4,FALSE),0)</f>
        <v>25500</v>
      </c>
      <c r="K69" s="117"/>
    </row>
    <row r="70" spans="6:11" ht="105" x14ac:dyDescent="0.25">
      <c r="F70" s="120" t="s">
        <v>222</v>
      </c>
      <c r="G70" s="31">
        <v>1040503000</v>
      </c>
      <c r="H70" s="31"/>
      <c r="I70" s="64">
        <f>IFERROR(VLOOKUP(G70,CONTROL!C44:E290,3,FALSE),0)</f>
        <v>0</v>
      </c>
      <c r="J70" s="64">
        <f>IFERROR(VLOOKUP(G70,CONTROL!C44:F290,4,FALSE),0)</f>
        <v>0</v>
      </c>
      <c r="K70" s="117"/>
    </row>
    <row r="71" spans="6:11" ht="60" x14ac:dyDescent="0.25">
      <c r="F71" s="120" t="s">
        <v>57</v>
      </c>
      <c r="G71" s="31">
        <v>1040510000</v>
      </c>
      <c r="H71" s="31"/>
      <c r="I71" s="64">
        <f>IFERROR(VLOOKUP(G71,CONTROL!C45:E291,3,FALSE),0)</f>
        <v>0</v>
      </c>
      <c r="J71" s="64">
        <f>IFERROR(VLOOKUP(G71,CONTROL!C45:F291,4,FALSE),0)</f>
        <v>0</v>
      </c>
      <c r="K71" s="117"/>
    </row>
    <row r="72" spans="6:11" ht="60" x14ac:dyDescent="0.25">
      <c r="F72" s="120" t="s">
        <v>223</v>
      </c>
      <c r="G72" s="31">
        <v>1040512000</v>
      </c>
      <c r="H72" s="31"/>
      <c r="I72" s="64">
        <f>IFERROR(VLOOKUP(G72,CONTROL!C46:E292,3,FALSE),0)</f>
        <v>0</v>
      </c>
      <c r="J72" s="64">
        <f>IFERROR(VLOOKUP(G72,CONTROL!C46:F292,4,FALSE),0)</f>
        <v>0</v>
      </c>
      <c r="K72" s="117"/>
    </row>
    <row r="73" spans="6:11" ht="90" x14ac:dyDescent="0.25">
      <c r="F73" s="120" t="s">
        <v>58</v>
      </c>
      <c r="G73" s="31">
        <v>1040513000</v>
      </c>
      <c r="H73" s="31"/>
      <c r="I73" s="64">
        <f>IFERROR(VLOOKUP(G73,CONTROL!C47:E293,3,FALSE),0)</f>
        <v>0</v>
      </c>
      <c r="J73" s="64">
        <f>IFERROR(VLOOKUP(G73,CONTROL!C47:F293,4,FALSE),0)</f>
        <v>0</v>
      </c>
      <c r="K73" s="117"/>
    </row>
    <row r="74" spans="6:11" ht="90" x14ac:dyDescent="0.25">
      <c r="F74" s="120" t="s">
        <v>318</v>
      </c>
      <c r="G74" s="31">
        <v>1040599000</v>
      </c>
      <c r="H74" s="31"/>
      <c r="I74" s="64">
        <f>IFERROR(VLOOKUP(G74,CONTROL!C48:E294,3,FALSE),0)</f>
        <v>9850</v>
      </c>
      <c r="J74" s="64">
        <f>IFERROR(VLOOKUP(G74,CONTROL!C48:F294,4,FALSE),0)</f>
        <v>9850</v>
      </c>
      <c r="K74" s="117"/>
    </row>
    <row r="75" spans="6:11" ht="60" x14ac:dyDescent="0.25">
      <c r="F75" s="120" t="s">
        <v>22</v>
      </c>
      <c r="G75" s="31">
        <v>1040601000</v>
      </c>
      <c r="H75" s="31"/>
      <c r="I75" s="64">
        <f>IFERROR(VLOOKUP(G75,CONTROL!C49:E295,3,FALSE),0)</f>
        <v>0</v>
      </c>
      <c r="J75" s="64">
        <f>IFERROR(VLOOKUP(G75,CONTROL!C49:F295,4,FALSE),0)</f>
        <v>0</v>
      </c>
      <c r="K75" s="117"/>
    </row>
    <row r="76" spans="6:11" ht="75" x14ac:dyDescent="0.25">
      <c r="F76" s="120" t="s">
        <v>56</v>
      </c>
      <c r="G76" s="31">
        <v>1040507000</v>
      </c>
      <c r="H76" s="31"/>
      <c r="I76" s="64">
        <f>IFERROR(VLOOKUP(G76,CONTROL!C51:E296,3,FALSE),0)</f>
        <v>0</v>
      </c>
      <c r="J76" s="64">
        <f>IFERROR(VLOOKUP(G76,CONTROL!C51:F296,4,FALSE),0)</f>
        <v>0</v>
      </c>
      <c r="K76" s="117"/>
    </row>
    <row r="77" spans="6:11" ht="45" x14ac:dyDescent="0.25">
      <c r="F77" s="120" t="s">
        <v>231</v>
      </c>
      <c r="G77" s="31">
        <v>1990299000</v>
      </c>
      <c r="H77" s="31"/>
      <c r="I77" s="64">
        <f>IFERROR(VLOOKUP(G77,CONTROL!C52:E297,3,FALSE),0)</f>
        <v>0</v>
      </c>
      <c r="J77" s="64">
        <f>IFERROR(VLOOKUP(G77,CONTROL!C52:F297,4,FALSE),0)</f>
        <v>0</v>
      </c>
      <c r="K77" s="117"/>
    </row>
    <row r="78" spans="6:11" ht="75" x14ac:dyDescent="0.25">
      <c r="F78" s="120" t="s">
        <v>35</v>
      </c>
      <c r="G78" s="31">
        <v>1020399000</v>
      </c>
      <c r="H78" s="31"/>
      <c r="I78" s="64">
        <f>IFERROR(VLOOKUP(G78,CONTROL!C53:E298,3,FALSE),0)</f>
        <v>0</v>
      </c>
      <c r="J78" s="64">
        <f>IFERROR(VLOOKUP(G78,CONTROL!C53:F298,4,FALSE),0)</f>
        <v>0</v>
      </c>
      <c r="K78" s="117"/>
    </row>
    <row r="79" spans="6:11" x14ac:dyDescent="0.25">
      <c r="F79" s="120" t="s">
        <v>61</v>
      </c>
      <c r="G79" s="31">
        <v>1060101000</v>
      </c>
      <c r="H79" s="31"/>
      <c r="I79" s="64">
        <f>IFERROR(VLOOKUP(G79,CONTROL!C54:E299,3,FALSE),0)</f>
        <v>0</v>
      </c>
      <c r="J79" s="64">
        <f>IFERROR(VLOOKUP(G79,CONTROL!C54:F299,4,FALSE),0)</f>
        <v>0</v>
      </c>
      <c r="K79" s="117"/>
    </row>
    <row r="80" spans="6:11" ht="45" x14ac:dyDescent="0.25">
      <c r="F80" s="120" t="s">
        <v>319</v>
      </c>
      <c r="G80" s="31">
        <v>1060299000</v>
      </c>
      <c r="H80" s="31"/>
      <c r="I80" s="64">
        <f>IFERROR(VLOOKUP(G80,CONTROL!C55:E300,3,FALSE),0)</f>
        <v>0</v>
      </c>
      <c r="J80" s="64">
        <f>IFERROR(VLOOKUP(G80,CONTROL!C55:F300,4,FALSE),0)</f>
        <v>0</v>
      </c>
      <c r="K80" s="117"/>
    </row>
    <row r="81" spans="6:11" x14ac:dyDescent="0.25">
      <c r="F81" s="120" t="s">
        <v>63</v>
      </c>
      <c r="G81" s="31">
        <v>1060401000</v>
      </c>
      <c r="H81" s="31"/>
      <c r="I81" s="64">
        <f>IFERROR(VLOOKUP(G81,CONTROL!C56:E301,3,FALSE),0)</f>
        <v>0</v>
      </c>
      <c r="J81" s="64">
        <f>IFERROR(VLOOKUP(G81,CONTROL!C56:F301,4,FALSE),0)</f>
        <v>0</v>
      </c>
      <c r="K81" s="117"/>
    </row>
    <row r="82" spans="6:11" ht="30" x14ac:dyDescent="0.25">
      <c r="F82" s="120" t="s">
        <v>65</v>
      </c>
      <c r="G82" s="31">
        <v>1060499000</v>
      </c>
      <c r="H82" s="31"/>
      <c r="I82" s="64">
        <f>IFERROR(VLOOKUP(G82,CONTROL!C57:E302,3,FALSE),0)</f>
        <v>0</v>
      </c>
      <c r="J82" s="64">
        <f>IFERROR(VLOOKUP(G82,CONTROL!C57:F302,4,FALSE),0)</f>
        <v>0</v>
      </c>
      <c r="K82" s="117"/>
    </row>
    <row r="83" spans="6:11" ht="30" x14ac:dyDescent="0.25">
      <c r="F83" s="120" t="s">
        <v>82</v>
      </c>
      <c r="G83" s="31">
        <v>1060701000</v>
      </c>
      <c r="H83" s="31"/>
      <c r="I83" s="64">
        <f>IFERROR(VLOOKUP(G83,CONTROL!C58:E303,3,FALSE),0)</f>
        <v>0</v>
      </c>
      <c r="J83" s="64">
        <f>IFERROR(VLOOKUP(G83,CONTROL!C58:F303,4,FALSE),0)</f>
        <v>0</v>
      </c>
      <c r="K83" s="117"/>
    </row>
    <row r="84" spans="6:11" x14ac:dyDescent="0.25">
      <c r="F84" s="120" t="s">
        <v>227</v>
      </c>
      <c r="G84" s="31">
        <v>1060702000</v>
      </c>
      <c r="H84" s="31"/>
      <c r="I84" s="64">
        <f>IFERROR(VLOOKUP(G84,CONTROL!C59:E304,3,FALSE),0)</f>
        <v>0</v>
      </c>
      <c r="J84" s="64">
        <f>IFERROR(VLOOKUP(G84,CONTROL!C59:F304,4,FALSE),0)</f>
        <v>0</v>
      </c>
      <c r="K84" s="117"/>
    </row>
    <row r="85" spans="6:11" ht="30" x14ac:dyDescent="0.25">
      <c r="F85" s="120" t="s">
        <v>67</v>
      </c>
      <c r="G85" s="31">
        <v>1060502000</v>
      </c>
      <c r="H85" s="31"/>
      <c r="I85" s="64">
        <f>IFERROR(VLOOKUP(G85,CONTROL!C60:E305,3,FALSE),0)</f>
        <v>0</v>
      </c>
      <c r="J85" s="64">
        <f>IFERROR(VLOOKUP(G85,CONTROL!C60:F305,4,FALSE),0)</f>
        <v>0</v>
      </c>
      <c r="K85" s="117"/>
    </row>
    <row r="86" spans="6:11" ht="90" x14ac:dyDescent="0.25">
      <c r="F86" s="120" t="s">
        <v>69</v>
      </c>
      <c r="G86" s="31">
        <v>1060503000</v>
      </c>
      <c r="H86" s="31"/>
      <c r="I86" s="64">
        <f>IFERROR(VLOOKUP(G86,CONTROL!C61:E306,3,FALSE),0)</f>
        <v>0</v>
      </c>
      <c r="J86" s="64">
        <f>IFERROR(VLOOKUP(G86,CONTROL!C61:F306,4,FALSE),0)</f>
        <v>0</v>
      </c>
      <c r="K86" s="117"/>
    </row>
    <row r="87" spans="6:11" ht="45" x14ac:dyDescent="0.25">
      <c r="F87" s="120" t="s">
        <v>71</v>
      </c>
      <c r="G87" s="31">
        <v>1060507000</v>
      </c>
      <c r="H87" s="31"/>
      <c r="I87" s="64">
        <f>IFERROR(VLOOKUP(G87,CONTROL!C62:E307,3,FALSE),0)</f>
        <v>0</v>
      </c>
      <c r="J87" s="64">
        <f>IFERROR(VLOOKUP(G87,CONTROL!C62:F307,4,FALSE),0)</f>
        <v>0</v>
      </c>
      <c r="K87" s="117"/>
    </row>
    <row r="88" spans="6:11" ht="60" x14ac:dyDescent="0.25">
      <c r="F88" s="120" t="s">
        <v>73</v>
      </c>
      <c r="G88" s="31">
        <v>1060509000</v>
      </c>
      <c r="H88" s="31"/>
      <c r="I88" s="64">
        <f>IFERROR(VLOOKUP(G88,CONTROL!C63:E308,3,FALSE),0)</f>
        <v>0</v>
      </c>
      <c r="J88" s="64">
        <f>IFERROR(VLOOKUP(G88,CONTROL!C63:F308,4,FALSE),0)</f>
        <v>0</v>
      </c>
      <c r="K88" s="117"/>
    </row>
    <row r="89" spans="6:11" ht="30" x14ac:dyDescent="0.25">
      <c r="F89" s="120" t="s">
        <v>75</v>
      </c>
      <c r="G89" s="31">
        <v>1060511000</v>
      </c>
      <c r="H89" s="31"/>
      <c r="I89" s="64">
        <f>IFERROR(VLOOKUP(G89,CONTROL!C64:E309,3,FALSE),0)</f>
        <v>0</v>
      </c>
      <c r="J89" s="64">
        <f>IFERROR(VLOOKUP(G89,CONTROL!C64:F309,4,FALSE),0)</f>
        <v>0</v>
      </c>
      <c r="K89" s="117"/>
    </row>
    <row r="90" spans="6:11" ht="30" x14ac:dyDescent="0.25">
      <c r="F90" s="120" t="s">
        <v>77</v>
      </c>
      <c r="G90" s="31">
        <v>1060513000</v>
      </c>
      <c r="H90" s="31"/>
      <c r="I90" s="64">
        <f>IFERROR(VLOOKUP(G90,CONTROL!C65:E310,3,FALSE),0)</f>
        <v>0</v>
      </c>
      <c r="J90" s="64">
        <f>IFERROR(VLOOKUP(G90,CONTROL!C65:F310,4,FALSE),0)</f>
        <v>0</v>
      </c>
      <c r="K90" s="117"/>
    </row>
    <row r="91" spans="6:11" ht="60" x14ac:dyDescent="0.25">
      <c r="F91" s="120" t="s">
        <v>224</v>
      </c>
      <c r="G91" s="31">
        <v>1060514000</v>
      </c>
      <c r="H91" s="31"/>
      <c r="I91" s="64">
        <f>IFERROR(VLOOKUP(G91,CONTROL!C66:E311,3,FALSE),0)</f>
        <v>0</v>
      </c>
      <c r="J91" s="64">
        <f>IFERROR(VLOOKUP(G91,CONTROL!C66:F311,4,FALSE),0)</f>
        <v>0</v>
      </c>
      <c r="K91" s="117"/>
    </row>
    <row r="92" spans="6:11" ht="45" x14ac:dyDescent="0.25">
      <c r="F92" s="120" t="s">
        <v>226</v>
      </c>
      <c r="G92" s="31">
        <v>1060599000</v>
      </c>
      <c r="H92" s="31"/>
      <c r="I92" s="64">
        <f>IFERROR(VLOOKUP(G92,CONTROL!C67:E312,3,FALSE),0)</f>
        <v>0</v>
      </c>
      <c r="J92" s="64">
        <f>IFERROR(VLOOKUP(G92,CONTROL!C67:F312,4,FALSE),0)</f>
        <v>0</v>
      </c>
      <c r="K92" s="117"/>
    </row>
    <row r="93" spans="6:11" ht="30" x14ac:dyDescent="0.25">
      <c r="F93" s="120" t="s">
        <v>80</v>
      </c>
      <c r="G93" s="31">
        <v>1060601000</v>
      </c>
      <c r="H93" s="31"/>
      <c r="I93" s="64">
        <f>IFERROR(VLOOKUP(G93,CONTROL!C68:E313,3,FALSE),0)</f>
        <v>0</v>
      </c>
      <c r="J93" s="64">
        <f>IFERROR(VLOOKUP(G93,CONTROL!C68:F313,4,FALSE),0)</f>
        <v>0</v>
      </c>
      <c r="K93" s="117"/>
    </row>
    <row r="94" spans="6:11" ht="60" x14ac:dyDescent="0.25">
      <c r="F94" s="120" t="s">
        <v>84</v>
      </c>
      <c r="G94" s="31">
        <v>1069999000</v>
      </c>
      <c r="H94" s="31"/>
      <c r="I94" s="64">
        <f>IFERROR(VLOOKUP(G94,CONTROL!C69:E314,3,FALSE),0)</f>
        <v>0</v>
      </c>
      <c r="J94" s="64">
        <f>IFERROR(VLOOKUP(G94,CONTROL!C69:F314,4,FALSE),0)</f>
        <v>0</v>
      </c>
      <c r="K94" s="117"/>
    </row>
    <row r="95" spans="6:11" ht="30" x14ac:dyDescent="0.25">
      <c r="F95" s="120" t="s">
        <v>86</v>
      </c>
      <c r="G95" s="31">
        <v>1080102000</v>
      </c>
      <c r="H95" s="31"/>
      <c r="I95" s="64">
        <f>IFERROR(VLOOKUP(G95,CONTROL!C70:E315,3,FALSE),0)</f>
        <v>0</v>
      </c>
      <c r="J95" s="64">
        <f>IFERROR(VLOOKUP(G95,CONTROL!C70:F315,4,FALSE),0)</f>
        <v>0</v>
      </c>
      <c r="K95" s="117"/>
    </row>
    <row r="96" spans="6:11" ht="30" x14ac:dyDescent="0.25">
      <c r="F96" s="120" t="s">
        <v>25</v>
      </c>
      <c r="G96" s="31">
        <v>1990201000</v>
      </c>
      <c r="H96" s="31"/>
      <c r="I96" s="64">
        <f>IFERROR(VLOOKUP(G96,CONTROL!C71:E316,3,FALSE),0)</f>
        <v>0</v>
      </c>
      <c r="J96" s="64">
        <f>IFERROR(VLOOKUP(G96,CONTROL!C71:F316,4,FALSE),0)</f>
        <v>0</v>
      </c>
      <c r="K96" s="117"/>
    </row>
    <row r="97" spans="6:11" ht="30" x14ac:dyDescent="0.25">
      <c r="F97" s="120" t="s">
        <v>92</v>
      </c>
      <c r="G97" s="31">
        <v>1990202000</v>
      </c>
      <c r="H97" s="31"/>
      <c r="I97" s="64">
        <f>IFERROR(VLOOKUP(G97,CONTROL!C72:E317,3,FALSE),0)</f>
        <v>0</v>
      </c>
      <c r="J97" s="64">
        <f>IFERROR(VLOOKUP(G97,CONTROL!C72:F317,4,FALSE),0)</f>
        <v>0</v>
      </c>
      <c r="K97" s="117"/>
    </row>
    <row r="98" spans="6:11" ht="30" x14ac:dyDescent="0.25">
      <c r="F98" s="120" t="s">
        <v>93</v>
      </c>
      <c r="G98" s="31">
        <v>1990205000</v>
      </c>
      <c r="H98" s="31"/>
      <c r="I98" s="64">
        <f>IFERROR(VLOOKUP(G98,CONTROL!C73:E318,3,FALSE),0)</f>
        <v>0</v>
      </c>
      <c r="J98" s="64">
        <f>IFERROR(VLOOKUP(G98,CONTROL!C73:F318,4,FALSE),0)</f>
        <v>0</v>
      </c>
      <c r="K98" s="117"/>
    </row>
    <row r="99" spans="6:11" ht="105" x14ac:dyDescent="0.25">
      <c r="F99" s="120" t="s">
        <v>320</v>
      </c>
      <c r="G99" s="31">
        <v>1060299100</v>
      </c>
      <c r="H99" s="31"/>
      <c r="I99" s="64">
        <f>IFERROR(VLOOKUP(G99,CONTROL!C74:E319,3,FALSE),0)</f>
        <v>0</v>
      </c>
      <c r="J99" s="64">
        <f>IFERROR(VLOOKUP(G99,CONTROL!C74:F319,4,FALSE),0)</f>
        <v>0</v>
      </c>
      <c r="K99" s="117"/>
    </row>
    <row r="100" spans="6:11" ht="60" x14ac:dyDescent="0.25">
      <c r="F100" s="120" t="s">
        <v>321</v>
      </c>
      <c r="G100" s="31">
        <v>1060401100</v>
      </c>
      <c r="H100" s="31"/>
      <c r="I100" s="64">
        <f>IFERROR(VLOOKUP(G100,CONTROL!C75:E320,3,FALSE),0)</f>
        <v>0</v>
      </c>
      <c r="J100" s="64">
        <f>IFERROR(VLOOKUP(G100,CONTROL!C75:F320,4,FALSE),0)</f>
        <v>0</v>
      </c>
      <c r="K100" s="117"/>
    </row>
    <row r="101" spans="6:11" ht="75" x14ac:dyDescent="0.25">
      <c r="F101" s="120" t="s">
        <v>66</v>
      </c>
      <c r="G101" s="31">
        <v>1060499100</v>
      </c>
      <c r="H101" s="31"/>
      <c r="I101" s="64">
        <f>IFERROR(VLOOKUP(G101,CONTROL!C76:E321,3,FALSE),0)</f>
        <v>0</v>
      </c>
      <c r="J101" s="64">
        <f>IFERROR(VLOOKUP(G101,CONTROL!C76:F321,4,FALSE),0)</f>
        <v>0</v>
      </c>
      <c r="K101" s="117"/>
    </row>
    <row r="102" spans="6:11" ht="75" x14ac:dyDescent="0.25">
      <c r="F102" s="120" t="s">
        <v>83</v>
      </c>
      <c r="G102" s="31">
        <v>1060701100</v>
      </c>
      <c r="H102" s="31"/>
      <c r="I102" s="64">
        <f>IFERROR(VLOOKUP(G102,CONTROL!C77:E322,3,FALSE),0)</f>
        <v>0</v>
      </c>
      <c r="J102" s="64">
        <f>IFERROR(VLOOKUP(G102,CONTROL!C77:F322,4,FALSE),0)</f>
        <v>0</v>
      </c>
      <c r="K102" s="117"/>
    </row>
    <row r="103" spans="6:11" ht="60" x14ac:dyDescent="0.25">
      <c r="F103" s="120" t="s">
        <v>228</v>
      </c>
      <c r="G103" s="31">
        <v>1060702100</v>
      </c>
      <c r="H103" s="31"/>
      <c r="I103" s="64">
        <f>IFERROR(VLOOKUP(G103,CONTROL!C78:E323,3,FALSE),0)</f>
        <v>0</v>
      </c>
      <c r="J103" s="64">
        <f>IFERROR(VLOOKUP(G103,CONTROL!C78:F323,4,FALSE),0)</f>
        <v>0</v>
      </c>
      <c r="K103" s="117"/>
    </row>
    <row r="104" spans="6:11" ht="75" x14ac:dyDescent="0.25">
      <c r="F104" s="120" t="s">
        <v>68</v>
      </c>
      <c r="G104" s="31">
        <v>1060502100</v>
      </c>
      <c r="H104" s="31"/>
      <c r="I104" s="64">
        <f>IFERROR(VLOOKUP(G104,CONTROL!C79:E324,3,FALSE),0)</f>
        <v>0</v>
      </c>
      <c r="J104" s="64">
        <f>IFERROR(VLOOKUP(G104,CONTROL!C79:F324,4,FALSE),0)</f>
        <v>0</v>
      </c>
      <c r="K104" s="117"/>
    </row>
    <row r="105" spans="6:11" ht="150" x14ac:dyDescent="0.25">
      <c r="F105" s="120" t="s">
        <v>322</v>
      </c>
      <c r="G105" s="31">
        <v>1060503100</v>
      </c>
      <c r="H105" s="31"/>
      <c r="I105" s="64">
        <f>IFERROR(VLOOKUP(G105,CONTROL!C80:E325,3,FALSE),0)</f>
        <v>0</v>
      </c>
      <c r="J105" s="64">
        <f>IFERROR(VLOOKUP(G105,CONTROL!C80:F325,4,FALSE),0)</f>
        <v>0</v>
      </c>
      <c r="K105" s="117"/>
    </row>
    <row r="106" spans="6:11" ht="105" x14ac:dyDescent="0.25">
      <c r="F106" s="120" t="s">
        <v>72</v>
      </c>
      <c r="G106" s="31">
        <v>1060507100</v>
      </c>
      <c r="H106" s="31"/>
      <c r="I106" s="64">
        <f>IFERROR(VLOOKUP(G106,CONTROL!C81:E326,3,FALSE),0)</f>
        <v>0</v>
      </c>
      <c r="J106" s="64">
        <f>IFERROR(VLOOKUP(G106,CONTROL!C81:F326,4,FALSE),0)</f>
        <v>0</v>
      </c>
      <c r="K106" s="117"/>
    </row>
    <row r="107" spans="6:11" ht="105" x14ac:dyDescent="0.25">
      <c r="F107" s="120" t="s">
        <v>74</v>
      </c>
      <c r="G107" s="31">
        <v>1060509100</v>
      </c>
      <c r="H107" s="31"/>
      <c r="I107" s="64">
        <f>IFERROR(VLOOKUP(G107,CONTROL!C82:E327,3,FALSE),0)</f>
        <v>0</v>
      </c>
      <c r="J107" s="64">
        <f>IFERROR(VLOOKUP(G107,CONTROL!C82:F327,4,FALSE),0)</f>
        <v>0</v>
      </c>
      <c r="K107" s="117"/>
    </row>
    <row r="108" spans="6:11" ht="75" x14ac:dyDescent="0.25">
      <c r="F108" s="120" t="s">
        <v>76</v>
      </c>
      <c r="G108" s="31">
        <v>1060511100</v>
      </c>
      <c r="H108" s="31"/>
      <c r="I108" s="64">
        <f>IFERROR(VLOOKUP(G108,CONTROL!C83:E328,3,FALSE),0)</f>
        <v>0</v>
      </c>
      <c r="J108" s="64">
        <f>IFERROR(VLOOKUP(G108,CONTROL!C83:F328,4,FALSE),0)</f>
        <v>0</v>
      </c>
      <c r="K108" s="117"/>
    </row>
    <row r="109" spans="6:11" ht="75" x14ac:dyDescent="0.25">
      <c r="F109" s="120" t="s">
        <v>78</v>
      </c>
      <c r="G109" s="31">
        <v>1060513100</v>
      </c>
      <c r="H109" s="31"/>
      <c r="I109" s="64">
        <f>IFERROR(VLOOKUP(G109,CONTROL!C84:E329,3,FALSE),0)</f>
        <v>0</v>
      </c>
      <c r="J109" s="64">
        <f>IFERROR(VLOOKUP(G109,CONTROL!C84:F329,4,FALSE),0)</f>
        <v>0</v>
      </c>
      <c r="K109" s="117"/>
    </row>
    <row r="110" spans="6:11" ht="105" x14ac:dyDescent="0.25">
      <c r="F110" s="120" t="s">
        <v>225</v>
      </c>
      <c r="G110" s="31">
        <v>1060514100</v>
      </c>
      <c r="H110" s="31"/>
      <c r="I110" s="64">
        <f>IFERROR(VLOOKUP(G110,CONTROL!C85:E330,3,FALSE),0)</f>
        <v>0</v>
      </c>
      <c r="J110" s="64">
        <f>IFERROR(VLOOKUP(G110,CONTROL!C85:F330,4,FALSE),0)</f>
        <v>0</v>
      </c>
      <c r="K110" s="117"/>
    </row>
    <row r="111" spans="6:11" ht="90" x14ac:dyDescent="0.25">
      <c r="F111" s="120" t="s">
        <v>79</v>
      </c>
      <c r="G111" s="31">
        <v>1060599100</v>
      </c>
      <c r="H111" s="31"/>
      <c r="I111" s="64">
        <f>IFERROR(VLOOKUP(G111,CONTROL!C86:E331,3,FALSE),0)</f>
        <v>0</v>
      </c>
      <c r="J111" s="64">
        <f>IFERROR(VLOOKUP(G111,CONTROL!C86:F331,4,FALSE),0)</f>
        <v>0</v>
      </c>
      <c r="K111" s="117"/>
    </row>
    <row r="112" spans="6:11" ht="75" x14ac:dyDescent="0.25">
      <c r="F112" s="120" t="s">
        <v>81</v>
      </c>
      <c r="G112" s="31">
        <v>1060601100</v>
      </c>
      <c r="H112" s="31"/>
      <c r="I112" s="64">
        <f>IFERROR(VLOOKUP(G112,CONTROL!C87:E332,3,FALSE),0)</f>
        <v>0</v>
      </c>
      <c r="J112" s="64">
        <f>IFERROR(VLOOKUP(G112,CONTROL!C87:F332,4,FALSE),0)</f>
        <v>0</v>
      </c>
      <c r="K112" s="117"/>
    </row>
    <row r="113" spans="6:11" ht="105" x14ac:dyDescent="0.25">
      <c r="F113" s="120" t="s">
        <v>85</v>
      </c>
      <c r="G113" s="31">
        <v>1069999100</v>
      </c>
      <c r="H113" s="31"/>
      <c r="I113" s="64">
        <f>IFERROR(VLOOKUP(G113,CONTROL!C88:E333,3,FALSE),0)</f>
        <v>0</v>
      </c>
      <c r="J113" s="64">
        <f>IFERROR(VLOOKUP(G113,CONTROL!C88:F333,4,FALSE),0)</f>
        <v>0</v>
      </c>
      <c r="K113" s="117"/>
    </row>
    <row r="114" spans="6:11" ht="75" x14ac:dyDescent="0.25">
      <c r="F114" s="120" t="s">
        <v>230</v>
      </c>
      <c r="G114" s="31">
        <v>1080102100</v>
      </c>
      <c r="H114" s="31"/>
      <c r="I114" s="64">
        <f>IFERROR(VLOOKUP(G114,CONTROL!C89:E334,3,FALSE),0)</f>
        <v>0</v>
      </c>
      <c r="J114" s="64">
        <f>IFERROR(VLOOKUP(G114,CONTROL!C89:F334,4,FALSE),0)</f>
        <v>0</v>
      </c>
      <c r="K114" s="117"/>
    </row>
    <row r="115" spans="6:11" ht="75" x14ac:dyDescent="0.25">
      <c r="F115" s="120" t="s">
        <v>229</v>
      </c>
      <c r="G115" s="31">
        <v>1069803000</v>
      </c>
      <c r="H115" s="31"/>
      <c r="I115" s="64">
        <f>IFERROR(VLOOKUP(G115,CONTROL!C90:E335,3,FALSE),0)</f>
        <v>0</v>
      </c>
      <c r="J115" s="64">
        <f>IFERROR(VLOOKUP(G115,CONTROL!C90:F335,4,FALSE),0)</f>
        <v>0</v>
      </c>
      <c r="K115" s="117"/>
    </row>
    <row r="116" spans="6:11" ht="30" x14ac:dyDescent="0.25">
      <c r="F116" s="120" t="s">
        <v>26</v>
      </c>
      <c r="G116" s="31">
        <v>2010101000</v>
      </c>
      <c r="H116" s="31"/>
      <c r="I116" s="64">
        <f>IFERROR(VLOOKUP(G116,CONTROL!C91:E336,3,FALSE),0)</f>
        <v>0</v>
      </c>
      <c r="J116" s="64">
        <f>IFERROR(VLOOKUP(G116,CONTROL!C91:F336,4,FALSE),0)</f>
        <v>0</v>
      </c>
      <c r="K116" s="117"/>
    </row>
    <row r="117" spans="6:11" ht="45" x14ac:dyDescent="0.25">
      <c r="F117" s="120" t="s">
        <v>323</v>
      </c>
      <c r="G117" s="31">
        <v>2040104000</v>
      </c>
      <c r="H117" s="31"/>
      <c r="I117" s="64">
        <f>IFERROR(VLOOKUP(G117,CONTROL!C92:E337,3,FALSE),0)</f>
        <v>0</v>
      </c>
      <c r="J117" s="64">
        <f>IFERROR(VLOOKUP(G117,CONTROL!C92:F337,4,FALSE),0)</f>
        <v>0</v>
      </c>
      <c r="K117" s="117"/>
    </row>
    <row r="118" spans="6:11" x14ac:dyDescent="0.25">
      <c r="F118" s="120" t="s">
        <v>16</v>
      </c>
      <c r="G118" s="31">
        <v>2020101000</v>
      </c>
      <c r="H118" s="31"/>
      <c r="I118" s="64">
        <f>IFERROR(VLOOKUP(G118,CONTROL!C93:E338,3,FALSE),0)</f>
        <v>148919.32999999999</v>
      </c>
      <c r="J118" s="64">
        <f>IFERROR(VLOOKUP(G118,CONTROL!C93:F338,4,FALSE),0)</f>
        <v>146812.09</v>
      </c>
      <c r="K118" s="117"/>
    </row>
    <row r="119" spans="6:11" x14ac:dyDescent="0.25">
      <c r="F119" s="120" t="s">
        <v>17</v>
      </c>
      <c r="G119" s="31">
        <v>2020102000</v>
      </c>
      <c r="H119" s="31"/>
      <c r="I119" s="64">
        <f>IFERROR(VLOOKUP(G119,CONTROL!C94:E339,3,FALSE),0)</f>
        <v>0</v>
      </c>
      <c r="J119" s="64">
        <f>IFERROR(VLOOKUP(G119,CONTROL!C94:F339,4,FALSE),0)</f>
        <v>0</v>
      </c>
      <c r="K119" s="117"/>
    </row>
    <row r="120" spans="6:11" ht="45" x14ac:dyDescent="0.25">
      <c r="F120" s="120" t="s">
        <v>297</v>
      </c>
      <c r="G120" s="31">
        <v>2020102001</v>
      </c>
      <c r="H120" s="31"/>
      <c r="I120" s="64">
        <f>IFERROR(VLOOKUP(G120,CONTROL!C95:E340,3,FALSE),0)</f>
        <v>0</v>
      </c>
      <c r="J120" s="64">
        <f>IFERROR(VLOOKUP(G120,CONTROL!C95:F340,4,FALSE),0)</f>
        <v>0</v>
      </c>
      <c r="K120" s="117"/>
    </row>
    <row r="121" spans="6:11" x14ac:dyDescent="0.25">
      <c r="F121" s="120" t="s">
        <v>298</v>
      </c>
      <c r="G121" s="31">
        <v>2020102002</v>
      </c>
      <c r="H121" s="31"/>
      <c r="I121" s="64">
        <f>IFERROR(VLOOKUP(G121,CONTROL!C96:E341,3,FALSE),0)</f>
        <v>0</v>
      </c>
      <c r="J121" s="64">
        <f>IFERROR(VLOOKUP(G121,CONTROL!C96:F341,4,FALSE),0)</f>
        <v>0</v>
      </c>
      <c r="K121" s="117"/>
    </row>
    <row r="122" spans="6:11" x14ac:dyDescent="0.25">
      <c r="F122" s="120" t="s">
        <v>299</v>
      </c>
      <c r="G122" s="31">
        <v>2020102003</v>
      </c>
      <c r="H122" s="31"/>
      <c r="I122" s="64">
        <f>IFERROR(VLOOKUP(G122,CONTROL!C97:E342,3,FALSE),0)</f>
        <v>0</v>
      </c>
      <c r="J122" s="64">
        <f>IFERROR(VLOOKUP(G122,CONTROL!C97:F342,4,FALSE),0)</f>
        <v>0</v>
      </c>
      <c r="K122" s="117"/>
    </row>
    <row r="123" spans="6:11" x14ac:dyDescent="0.25">
      <c r="F123" s="120" t="s">
        <v>300</v>
      </c>
      <c r="G123" s="31">
        <v>2020102004</v>
      </c>
      <c r="H123" s="31"/>
      <c r="I123" s="64">
        <f>IFERROR(VLOOKUP(G123,CONTROL!C98:E343,3,FALSE),0)</f>
        <v>0</v>
      </c>
      <c r="J123" s="64">
        <f>IFERROR(VLOOKUP(G123,CONTROL!C98:F343,4,FALSE),0)</f>
        <v>0</v>
      </c>
      <c r="K123" s="117"/>
    </row>
    <row r="124" spans="6:11" ht="30" x14ac:dyDescent="0.25">
      <c r="F124" s="120" t="s">
        <v>18</v>
      </c>
      <c r="G124" s="31">
        <v>2020103000</v>
      </c>
      <c r="H124" s="31"/>
      <c r="I124" s="64">
        <f>IFERROR(VLOOKUP(G124,CONTROL!C99:E344,3,FALSE),0)</f>
        <v>0</v>
      </c>
      <c r="J124" s="64">
        <f>IFERROR(VLOOKUP(G124,CONTROL!C99:F344,4,FALSE),0)</f>
        <v>0</v>
      </c>
      <c r="K124" s="117"/>
    </row>
    <row r="125" spans="6:11" ht="30" x14ac:dyDescent="0.25">
      <c r="F125" s="120" t="s">
        <v>301</v>
      </c>
      <c r="G125" s="31">
        <v>2020103001</v>
      </c>
      <c r="H125" s="31"/>
      <c r="I125" s="64">
        <f>IFERROR(VLOOKUP(G125,CONTROL!C100:E345,3,FALSE),0)</f>
        <v>0</v>
      </c>
      <c r="J125" s="64">
        <f>IFERROR(VLOOKUP(G125,CONTROL!C100:F345,4,FALSE),0)</f>
        <v>0</v>
      </c>
      <c r="K125" s="117"/>
    </row>
    <row r="126" spans="6:11" ht="60" x14ac:dyDescent="0.25">
      <c r="F126" s="120" t="s">
        <v>302</v>
      </c>
      <c r="G126" s="31">
        <v>2020103002</v>
      </c>
      <c r="H126" s="31"/>
      <c r="I126" s="64">
        <f>IFERROR(VLOOKUP(G126,CONTROL!C101:E346,3,FALSE),0)</f>
        <v>0</v>
      </c>
      <c r="J126" s="64">
        <f>IFERROR(VLOOKUP(G126,CONTROL!C101:F346,4,FALSE),0)</f>
        <v>0</v>
      </c>
      <c r="K126" s="117"/>
    </row>
    <row r="127" spans="6:11" ht="45" x14ac:dyDescent="0.25">
      <c r="F127" s="120" t="s">
        <v>303</v>
      </c>
      <c r="G127" s="31">
        <v>2020103003</v>
      </c>
      <c r="H127" s="31"/>
      <c r="I127" s="64">
        <f>IFERROR(VLOOKUP(G127,CONTROL!C102:E347,3,FALSE),0)</f>
        <v>0</v>
      </c>
      <c r="J127" s="64">
        <f>IFERROR(VLOOKUP(G127,CONTROL!C102:F347,4,FALSE),0)</f>
        <v>0</v>
      </c>
      <c r="K127" s="117"/>
    </row>
    <row r="128" spans="6:11" ht="30" x14ac:dyDescent="0.25">
      <c r="F128" s="120" t="s">
        <v>19</v>
      </c>
      <c r="G128" s="31">
        <v>2020104000</v>
      </c>
      <c r="H128" s="31"/>
      <c r="I128" s="64">
        <f>IFERROR(VLOOKUP(G128,CONTROL!C103:E348,3,FALSE),0)</f>
        <v>0</v>
      </c>
      <c r="J128" s="64">
        <f>IFERROR(VLOOKUP(G128,CONTROL!C103:F348,4,FALSE),0)</f>
        <v>0</v>
      </c>
      <c r="K128" s="117"/>
    </row>
    <row r="129" spans="6:11" ht="30" x14ac:dyDescent="0.25">
      <c r="F129" s="120" t="s">
        <v>324</v>
      </c>
      <c r="G129" s="31">
        <v>2020105000</v>
      </c>
      <c r="H129" s="31"/>
      <c r="I129" s="64">
        <f>IFERROR(VLOOKUP(G129,CONTROL!C104:E349,3,FALSE),0)</f>
        <v>0</v>
      </c>
      <c r="J129" s="64">
        <f>IFERROR(VLOOKUP(G129,CONTROL!C104:F349,4,FALSE),0)</f>
        <v>0</v>
      </c>
      <c r="K129" s="117"/>
    </row>
    <row r="130" spans="6:11" ht="30" x14ac:dyDescent="0.25">
      <c r="F130" s="120" t="s">
        <v>325</v>
      </c>
      <c r="G130" s="31">
        <v>2020106000</v>
      </c>
      <c r="H130" s="31"/>
      <c r="I130" s="64">
        <f>IFERROR(VLOOKUP(G130,CONTROL!C105:E350,3,FALSE),0)</f>
        <v>0</v>
      </c>
      <c r="J130" s="64">
        <f>IFERROR(VLOOKUP(G130,CONTROL!C105:F350,4,FALSE),0)</f>
        <v>0</v>
      </c>
      <c r="K130" s="117"/>
    </row>
    <row r="131" spans="6:11" x14ac:dyDescent="0.25">
      <c r="F131" s="120" t="s">
        <v>95</v>
      </c>
      <c r="G131" s="31">
        <v>2020107000</v>
      </c>
      <c r="H131" s="31"/>
      <c r="I131" s="64">
        <f>IFERROR(VLOOKUP(G131,CONTROL!C106:E351,3,FALSE),0)</f>
        <v>0</v>
      </c>
      <c r="J131" s="64">
        <f>IFERROR(VLOOKUP(G131,CONTROL!C106:F351,4,FALSE),0)</f>
        <v>0</v>
      </c>
      <c r="K131" s="117"/>
    </row>
    <row r="132" spans="6:11" ht="45" x14ac:dyDescent="0.25">
      <c r="F132" s="120" t="s">
        <v>96</v>
      </c>
      <c r="G132" s="31">
        <v>2030101000</v>
      </c>
      <c r="H132" s="31"/>
      <c r="I132" s="64">
        <f>IFERROR(VLOOKUP(G132,CONTROL!C107:E352,3,FALSE),0)</f>
        <v>0</v>
      </c>
      <c r="J132" s="64">
        <f>IFERROR(VLOOKUP(G132,CONTROL!C107:F352,4,FALSE),0)</f>
        <v>0</v>
      </c>
      <c r="K132" s="117"/>
    </row>
    <row r="133" spans="6:11" ht="45" x14ac:dyDescent="0.25">
      <c r="F133" s="120" t="s">
        <v>326</v>
      </c>
      <c r="G133" s="31">
        <v>2030103000</v>
      </c>
      <c r="H133" s="31"/>
      <c r="I133" s="64">
        <f>IFERROR(VLOOKUP(G133,CONTROL!C108:E353,3,FALSE),0)</f>
        <v>0</v>
      </c>
      <c r="J133" s="64">
        <f>IFERROR(VLOOKUP(G133,CONTROL!C108:F353,4,FALSE),0)</f>
        <v>0</v>
      </c>
      <c r="K133" s="117"/>
    </row>
    <row r="134" spans="6:11" ht="30" x14ac:dyDescent="0.25">
      <c r="F134" s="120" t="s">
        <v>97</v>
      </c>
      <c r="G134" s="31">
        <v>2030105000</v>
      </c>
      <c r="H134" s="31"/>
      <c r="I134" s="64">
        <f>IFERROR(VLOOKUP(G134,CONTROL!C109:E354,3,FALSE),0)</f>
        <v>0</v>
      </c>
      <c r="J134" s="64">
        <f>IFERROR(VLOOKUP(G134,CONTROL!C109:F354,4,FALSE),0)</f>
        <v>0</v>
      </c>
      <c r="K134" s="117"/>
    </row>
    <row r="135" spans="6:11" ht="105" x14ac:dyDescent="0.25">
      <c r="F135" s="120" t="s">
        <v>232</v>
      </c>
      <c r="G135" s="31">
        <v>2040102000</v>
      </c>
      <c r="H135" s="31"/>
      <c r="I135" s="64">
        <f>IFERROR(VLOOKUP(G135,CONTROL!C111:E355,3,FALSE),0)</f>
        <v>0</v>
      </c>
      <c r="J135" s="64">
        <f>IFERROR(VLOOKUP(G135,CONTROL!C111:F355,4,FALSE),0)</f>
        <v>0</v>
      </c>
      <c r="K135" s="117"/>
    </row>
    <row r="136" spans="6:11" ht="30" x14ac:dyDescent="0.25">
      <c r="F136" s="120" t="s">
        <v>21</v>
      </c>
      <c r="G136" s="31">
        <v>2999999000</v>
      </c>
      <c r="H136" s="31"/>
      <c r="I136" s="64">
        <f>IFERROR(VLOOKUP(G136,CONTROL!C112:E356,3,FALSE),0)</f>
        <v>0</v>
      </c>
      <c r="J136" s="64">
        <f>IFERROR(VLOOKUP(G136,CONTROL!C112:F356,4,FALSE),0)</f>
        <v>0</v>
      </c>
      <c r="K136" s="117"/>
    </row>
    <row r="137" spans="6:11" ht="45" x14ac:dyDescent="0.25">
      <c r="F137" s="120" t="s">
        <v>327</v>
      </c>
      <c r="G137" s="31">
        <v>3010101000</v>
      </c>
      <c r="H137" s="31"/>
      <c r="I137" s="64">
        <f>IFERROR(VLOOKUP(G137,CONTROL!C113:E357,3,FALSE),0)</f>
        <v>0</v>
      </c>
      <c r="J137" s="64">
        <f>IFERROR(VLOOKUP(G137,CONTROL!C113:F357,4,FALSE),0)</f>
        <v>0</v>
      </c>
      <c r="K137" s="117"/>
    </row>
    <row r="138" spans="6:11" ht="30" x14ac:dyDescent="0.25">
      <c r="F138" s="120" t="s">
        <v>100</v>
      </c>
      <c r="G138" s="31">
        <v>4020106000</v>
      </c>
      <c r="H138" s="31"/>
      <c r="I138" s="64">
        <f>IFERROR(VLOOKUP(G138,CONTROL!C114:E358,3,FALSE),0)</f>
        <v>0</v>
      </c>
      <c r="J138" s="64">
        <f>IFERROR(VLOOKUP(G138,CONTROL!C114:F358,4,FALSE),0)</f>
        <v>0</v>
      </c>
      <c r="K138" s="117"/>
    </row>
    <row r="139" spans="6:11" ht="30" x14ac:dyDescent="0.25">
      <c r="F139" s="120" t="s">
        <v>158</v>
      </c>
      <c r="G139" s="31">
        <v>4020101099</v>
      </c>
      <c r="H139" s="31"/>
      <c r="I139" s="64">
        <f>IFERROR(VLOOKUP(G139,CONTROL!C115:E359,3,FALSE),0)</f>
        <v>0</v>
      </c>
      <c r="J139" s="64">
        <f>IFERROR(VLOOKUP(G139,CONTROL!C115:F359,4,FALSE),0)</f>
        <v>0</v>
      </c>
      <c r="K139" s="117"/>
    </row>
    <row r="140" spans="6:11" ht="30" x14ac:dyDescent="0.25">
      <c r="F140" s="120" t="s">
        <v>99</v>
      </c>
      <c r="G140" s="31">
        <v>4020102000</v>
      </c>
      <c r="H140" s="31"/>
      <c r="I140" s="64">
        <f>IFERROR(VLOOKUP(G140,CONTROL!C116:E360,3,FALSE),0)</f>
        <v>0</v>
      </c>
      <c r="J140" s="64">
        <f>IFERROR(VLOOKUP(G140,CONTROL!C116:F360,4,FALSE),0)</f>
        <v>0</v>
      </c>
      <c r="K140" s="117"/>
    </row>
    <row r="141" spans="6:11" ht="60" x14ac:dyDescent="0.25">
      <c r="F141" s="120" t="s">
        <v>328</v>
      </c>
      <c r="G141" s="31">
        <v>4020104001</v>
      </c>
      <c r="H141" s="31"/>
      <c r="I141" s="64">
        <f>IFERROR(VLOOKUP(G141,CONTROL!C117:E361,3,FALSE),0)</f>
        <v>0</v>
      </c>
      <c r="J141" s="64">
        <f>IFERROR(VLOOKUP(G141,CONTROL!C117:F361,4,FALSE),0)</f>
        <v>0</v>
      </c>
      <c r="K141" s="117"/>
    </row>
    <row r="142" spans="6:11" ht="60" x14ac:dyDescent="0.25">
      <c r="F142" s="120" t="s">
        <v>329</v>
      </c>
      <c r="G142" s="31">
        <v>4030101000</v>
      </c>
      <c r="H142" s="31"/>
      <c r="I142" s="64">
        <f>IFERROR(VLOOKUP(G142,CONTROL!C118:E362,3,FALSE),0)</f>
        <v>0</v>
      </c>
      <c r="J142" s="64">
        <f>IFERROR(VLOOKUP(G142,CONTROL!C118:F362,4,FALSE),0)</f>
        <v>0</v>
      </c>
      <c r="K142" s="117"/>
    </row>
    <row r="143" spans="6:11" ht="45" x14ac:dyDescent="0.25">
      <c r="F143" s="120" t="s">
        <v>106</v>
      </c>
      <c r="G143" s="31">
        <v>4030106000</v>
      </c>
      <c r="H143" s="31"/>
      <c r="I143" s="64">
        <f>IFERROR(VLOOKUP(G143,CONTROL!C120:E363,3,FALSE),0)</f>
        <v>0</v>
      </c>
      <c r="J143" s="64">
        <f>IFERROR(VLOOKUP(G143,CONTROL!C120:F363,4,FALSE),0)</f>
        <v>0</v>
      </c>
      <c r="K143" s="117"/>
    </row>
    <row r="144" spans="6:11" ht="60" x14ac:dyDescent="0.25">
      <c r="F144" s="120" t="s">
        <v>107</v>
      </c>
      <c r="G144" s="31">
        <v>4040201000</v>
      </c>
      <c r="H144" s="31"/>
      <c r="I144" s="64">
        <f>IFERROR(VLOOKUP(G144,CONTROL!C121:E364,3,FALSE),0)</f>
        <v>0</v>
      </c>
      <c r="J144" s="64">
        <f>IFERROR(VLOOKUP(G144,CONTROL!C121:F364,4,FALSE),0)</f>
        <v>0</v>
      </c>
      <c r="K144" s="117"/>
    </row>
    <row r="145" spans="6:11" ht="60" x14ac:dyDescent="0.25">
      <c r="F145" s="120" t="s">
        <v>108</v>
      </c>
      <c r="G145" s="31">
        <v>4040202000</v>
      </c>
      <c r="H145" s="31"/>
      <c r="I145" s="64">
        <f>IFERROR(VLOOKUP(G145,CONTROL!C122:E365,3,FALSE),0)</f>
        <v>0</v>
      </c>
      <c r="J145" s="64">
        <f>IFERROR(VLOOKUP(G145,CONTROL!C122:F365,4,FALSE),0)</f>
        <v>0</v>
      </c>
      <c r="K145" s="117"/>
    </row>
    <row r="146" spans="6:11" ht="60" x14ac:dyDescent="0.25">
      <c r="F146" s="120" t="s">
        <v>101</v>
      </c>
      <c r="G146" s="31">
        <v>4020114000</v>
      </c>
      <c r="H146" s="31"/>
      <c r="I146" s="64">
        <f>IFERROR(VLOOKUP(G146,CONTROL!C123:E366,3,FALSE),0)</f>
        <v>0</v>
      </c>
      <c r="J146" s="64">
        <f>IFERROR(VLOOKUP(G146,CONTROL!C123:F366,4,FALSE),0)</f>
        <v>0</v>
      </c>
      <c r="K146" s="117"/>
    </row>
    <row r="147" spans="6:11" ht="30" x14ac:dyDescent="0.25">
      <c r="F147" s="120" t="s">
        <v>102</v>
      </c>
      <c r="G147" s="31">
        <v>4020202000</v>
      </c>
      <c r="H147" s="31"/>
      <c r="I147" s="64">
        <f>IFERROR(VLOOKUP(G147,CONTROL!C124:E367,3,FALSE),0)</f>
        <v>0</v>
      </c>
      <c r="J147" s="64">
        <f>IFERROR(VLOOKUP(G147,CONTROL!C124:F367,4,FALSE),0)</f>
        <v>0</v>
      </c>
      <c r="K147" s="117"/>
    </row>
    <row r="148" spans="6:11" ht="30" x14ac:dyDescent="0.25">
      <c r="F148" s="120" t="s">
        <v>103</v>
      </c>
      <c r="G148" s="31">
        <v>4020205000</v>
      </c>
      <c r="H148" s="31"/>
      <c r="I148" s="64">
        <f>IFERROR(VLOOKUP(G148,CONTROL!C125:E368,3,FALSE),0)</f>
        <v>0</v>
      </c>
      <c r="J148" s="64">
        <f>IFERROR(VLOOKUP(G148,CONTROL!C125:F368,4,FALSE),0)</f>
        <v>0</v>
      </c>
      <c r="K148" s="117"/>
    </row>
    <row r="149" spans="6:11" ht="75" x14ac:dyDescent="0.25">
      <c r="F149" s="120" t="s">
        <v>104</v>
      </c>
      <c r="G149" s="31">
        <v>4020213000</v>
      </c>
      <c r="H149" s="31"/>
      <c r="I149" s="64">
        <f>IFERROR(VLOOKUP(G149,CONTROL!C126:E369,3,FALSE),0)</f>
        <v>0</v>
      </c>
      <c r="J149" s="64">
        <f>IFERROR(VLOOKUP(G149,CONTROL!C126:F369,4,FALSE),0)</f>
        <v>0</v>
      </c>
      <c r="K149" s="117"/>
    </row>
    <row r="150" spans="6:11" ht="30" x14ac:dyDescent="0.25">
      <c r="F150" s="120" t="s">
        <v>160</v>
      </c>
      <c r="G150" s="31">
        <v>4020221099</v>
      </c>
      <c r="H150" s="31"/>
      <c r="I150" s="64">
        <f>IFERROR(VLOOKUP(G150,CONTROL!C127:E370,3,FALSE),0)</f>
        <v>0</v>
      </c>
      <c r="J150" s="64">
        <f>IFERROR(VLOOKUP(G150,CONTROL!C127:F370,4,FALSE),0)</f>
        <v>0</v>
      </c>
      <c r="K150" s="117"/>
    </row>
    <row r="151" spans="6:11" x14ac:dyDescent="0.25">
      <c r="F151" s="120" t="s">
        <v>330</v>
      </c>
      <c r="G151" s="31">
        <v>4050199000</v>
      </c>
      <c r="H151" s="31"/>
      <c r="I151" s="64">
        <f>IFERROR(VLOOKUP(G151,CONTROL!C128:E371,3,FALSE),0)</f>
        <v>0</v>
      </c>
      <c r="J151" s="64">
        <f>IFERROR(VLOOKUP(G151,CONTROL!C128:F371,4,FALSE),0)</f>
        <v>0</v>
      </c>
      <c r="K151" s="117"/>
    </row>
    <row r="152" spans="6:11" ht="30" x14ac:dyDescent="0.25">
      <c r="F152" s="120" t="s">
        <v>331</v>
      </c>
      <c r="G152" s="31">
        <v>4060999000</v>
      </c>
      <c r="H152" s="31"/>
      <c r="I152" s="64">
        <f>IFERROR(VLOOKUP(G152,CONTROL!C129:E372,3,FALSE),0)</f>
        <v>0</v>
      </c>
      <c r="J152" s="64">
        <f>IFERROR(VLOOKUP(G152,CONTROL!C129:F372,4,FALSE),0)</f>
        <v>0</v>
      </c>
      <c r="K152" s="117"/>
    </row>
    <row r="153" spans="6:11" ht="45" x14ac:dyDescent="0.25">
      <c r="F153" s="120" t="s">
        <v>233</v>
      </c>
      <c r="G153" s="31">
        <v>5010101001</v>
      </c>
      <c r="H153" s="31"/>
      <c r="I153" s="64">
        <f>IFERROR(VLOOKUP(G153,CONTROL!C130:E373,3,FALSE),0)</f>
        <v>0</v>
      </c>
      <c r="J153" s="64">
        <f>IFERROR(VLOOKUP(G153,CONTROL!C130:F373,4,FALSE),0)</f>
        <v>0</v>
      </c>
      <c r="K153" s="117"/>
    </row>
    <row r="154" spans="6:11" ht="60" x14ac:dyDescent="0.25">
      <c r="F154" s="120" t="s">
        <v>332</v>
      </c>
      <c r="G154" s="31">
        <v>5010102000</v>
      </c>
      <c r="H154" s="31"/>
      <c r="I154" s="64">
        <f>IFERROR(VLOOKUP(G154,CONTROL!C131:E374,3,FALSE),0)</f>
        <v>0</v>
      </c>
      <c r="J154" s="64">
        <f>IFERROR(VLOOKUP(G154,CONTROL!C131:F374,4,FALSE),0)</f>
        <v>0</v>
      </c>
      <c r="K154" s="117"/>
    </row>
    <row r="155" spans="6:11" ht="75" x14ac:dyDescent="0.25">
      <c r="F155" s="120" t="s">
        <v>110</v>
      </c>
      <c r="G155" s="31">
        <v>5010201001</v>
      </c>
      <c r="H155" s="31"/>
      <c r="I155" s="64">
        <f>IFERROR(VLOOKUP(G155,CONTROL!C132:E375,3,FALSE),0)</f>
        <v>0</v>
      </c>
      <c r="J155" s="64">
        <f>IFERROR(VLOOKUP(G155,CONTROL!C132:F375,4,FALSE),0)</f>
        <v>0</v>
      </c>
      <c r="K155" s="117"/>
    </row>
    <row r="156" spans="6:11" ht="30" x14ac:dyDescent="0.25">
      <c r="F156" s="120" t="s">
        <v>166</v>
      </c>
      <c r="G156" s="31">
        <v>5010210001</v>
      </c>
      <c r="H156" s="31"/>
      <c r="I156" s="64">
        <f>IFERROR(VLOOKUP(G156,CONTROL!C133:E376,3,FALSE),0)</f>
        <v>0</v>
      </c>
      <c r="J156" s="64">
        <f>IFERROR(VLOOKUP(G156,CONTROL!C133:F376,4,FALSE),0)</f>
        <v>0</v>
      </c>
      <c r="K156" s="117"/>
    </row>
    <row r="157" spans="6:11" ht="30" x14ac:dyDescent="0.25">
      <c r="F157" s="120" t="s">
        <v>167</v>
      </c>
      <c r="G157" s="31">
        <v>5010211002</v>
      </c>
      <c r="H157" s="31"/>
      <c r="I157" s="64">
        <f>IFERROR(VLOOKUP(G157,CONTROL!C134:E377,3,FALSE),0)</f>
        <v>0</v>
      </c>
      <c r="J157" s="64">
        <f>IFERROR(VLOOKUP(G157,CONTROL!C134:F377,4,FALSE),0)</f>
        <v>0</v>
      </c>
      <c r="K157" s="117"/>
    </row>
    <row r="158" spans="6:11" ht="45" x14ac:dyDescent="0.25">
      <c r="F158" s="120" t="s">
        <v>168</v>
      </c>
      <c r="G158" s="31">
        <v>5010212001</v>
      </c>
      <c r="H158" s="31"/>
      <c r="I158" s="64">
        <f>IFERROR(VLOOKUP(G158,CONTROL!C135:E378,3,FALSE),0)</f>
        <v>0</v>
      </c>
      <c r="J158" s="64">
        <f>IFERROR(VLOOKUP(G158,CONTROL!C135:F378,4,FALSE),0)</f>
        <v>0</v>
      </c>
      <c r="K158" s="117"/>
    </row>
    <row r="159" spans="6:11" ht="45" x14ac:dyDescent="0.25">
      <c r="F159" s="120" t="s">
        <v>111</v>
      </c>
      <c r="G159" s="31">
        <v>5010202000</v>
      </c>
      <c r="H159" s="31"/>
      <c r="I159" s="64">
        <f>IFERROR(VLOOKUP(G159,CONTROL!C136:E379,3,FALSE),0)</f>
        <v>0</v>
      </c>
      <c r="J159" s="64">
        <f>IFERROR(VLOOKUP(G159,CONTROL!C136:F379,4,FALSE),0)</f>
        <v>0</v>
      </c>
      <c r="K159" s="117"/>
    </row>
    <row r="160" spans="6:11" ht="45" x14ac:dyDescent="0.25">
      <c r="F160" s="120" t="s">
        <v>112</v>
      </c>
      <c r="G160" s="31">
        <v>5010203001</v>
      </c>
      <c r="H160" s="31"/>
      <c r="I160" s="64">
        <f>IFERROR(VLOOKUP(G160,CONTROL!C137:E380,3,FALSE),0)</f>
        <v>0</v>
      </c>
      <c r="J160" s="64">
        <f>IFERROR(VLOOKUP(G160,CONTROL!C137:F380,4,FALSE),0)</f>
        <v>0</v>
      </c>
      <c r="K160" s="117"/>
    </row>
    <row r="161" spans="6:11" ht="45" x14ac:dyDescent="0.25">
      <c r="F161" s="120" t="s">
        <v>113</v>
      </c>
      <c r="G161" s="31">
        <v>5010204001</v>
      </c>
      <c r="H161" s="31"/>
      <c r="I161" s="64">
        <f>IFERROR(VLOOKUP(G161,CONTROL!C138:E381,3,FALSE),0)</f>
        <v>0</v>
      </c>
      <c r="J161" s="64">
        <f>IFERROR(VLOOKUP(G161,CONTROL!C138:F381,4,FALSE),0)</f>
        <v>0</v>
      </c>
      <c r="K161" s="117"/>
    </row>
    <row r="162" spans="6:11" ht="135" x14ac:dyDescent="0.25">
      <c r="F162" s="120" t="s">
        <v>162</v>
      </c>
      <c r="G162" s="31">
        <v>5010205003</v>
      </c>
      <c r="H162" s="31"/>
      <c r="I162" s="64">
        <f>IFERROR(VLOOKUP(G162,CONTROL!C139:E382,3,FALSE),0)</f>
        <v>0</v>
      </c>
      <c r="J162" s="64">
        <f>IFERROR(VLOOKUP(G162,CONTROL!C139:F382,4,FALSE),0)</f>
        <v>0</v>
      </c>
      <c r="K162" s="117"/>
    </row>
    <row r="163" spans="6:11" ht="120" x14ac:dyDescent="0.25">
      <c r="F163" s="120" t="s">
        <v>333</v>
      </c>
      <c r="G163" s="31">
        <v>5010205004</v>
      </c>
      <c r="H163" s="31"/>
      <c r="I163" s="64">
        <f>IFERROR(VLOOKUP(G163,CONTROL!C140:E383,3,FALSE),0)</f>
        <v>0</v>
      </c>
      <c r="J163" s="64">
        <f>IFERROR(VLOOKUP(G163,CONTROL!C140:F383,4,FALSE),0)</f>
        <v>0</v>
      </c>
      <c r="K163" s="117"/>
    </row>
    <row r="164" spans="6:11" ht="120" x14ac:dyDescent="0.25">
      <c r="F164" s="120" t="s">
        <v>334</v>
      </c>
      <c r="G164" s="31">
        <v>5010206003</v>
      </c>
      <c r="H164" s="31"/>
      <c r="I164" s="64">
        <f>IFERROR(VLOOKUP(G164,CONTROL!C141:E384,3,FALSE),0)</f>
        <v>0</v>
      </c>
      <c r="J164" s="64">
        <f>IFERROR(VLOOKUP(G164,CONTROL!C141:F384,4,FALSE),0)</f>
        <v>0</v>
      </c>
      <c r="K164" s="117"/>
    </row>
    <row r="165" spans="6:11" ht="135" x14ac:dyDescent="0.25">
      <c r="F165" s="120" t="s">
        <v>164</v>
      </c>
      <c r="G165" s="31">
        <v>5010206004</v>
      </c>
      <c r="H165" s="31"/>
      <c r="I165" s="64">
        <f>IFERROR(VLOOKUP(G165,CONTROL!C142:E385,3,FALSE),0)</f>
        <v>0</v>
      </c>
      <c r="J165" s="64">
        <f>IFERROR(VLOOKUP(G165,CONTROL!C142:F385,4,FALSE),0)</f>
        <v>0</v>
      </c>
      <c r="K165" s="117"/>
    </row>
    <row r="166" spans="6:11" ht="135" x14ac:dyDescent="0.25">
      <c r="F166" s="120" t="s">
        <v>243</v>
      </c>
      <c r="G166" s="31">
        <v>5010207004</v>
      </c>
      <c r="H166" s="31"/>
      <c r="I166" s="64">
        <f>IFERROR(VLOOKUP(G166,CONTROL!C143:E386,3,FALSE),0)</f>
        <v>0</v>
      </c>
      <c r="J166" s="64">
        <f>IFERROR(VLOOKUP(G166,CONTROL!C143:F386,4,FALSE),0)</f>
        <v>0</v>
      </c>
      <c r="K166" s="117"/>
    </row>
    <row r="167" spans="6:11" ht="105" x14ac:dyDescent="0.25">
      <c r="F167" s="120" t="s">
        <v>163</v>
      </c>
      <c r="G167" s="31">
        <v>5010211006</v>
      </c>
      <c r="H167" s="31"/>
      <c r="I167" s="64">
        <f>IFERROR(VLOOKUP(G167,CONTROL!C144:E387,3,FALSE),0)</f>
        <v>0</v>
      </c>
      <c r="J167" s="64">
        <f>IFERROR(VLOOKUP(G167,CONTROL!C144:F387,4,FALSE),0)</f>
        <v>0</v>
      </c>
      <c r="K167" s="117"/>
    </row>
    <row r="168" spans="6:11" ht="60" x14ac:dyDescent="0.25">
      <c r="F168" s="120" t="s">
        <v>165</v>
      </c>
      <c r="G168" s="31">
        <v>5010208001</v>
      </c>
      <c r="H168" s="31"/>
      <c r="I168" s="64">
        <f>IFERROR(VLOOKUP(G168,CONTROL!C145:E388,3,FALSE),0)</f>
        <v>0</v>
      </c>
      <c r="J168" s="64">
        <f>IFERROR(VLOOKUP(G168,CONTROL!C145:F388,4,FALSE),0)</f>
        <v>0</v>
      </c>
      <c r="K168" s="117"/>
    </row>
    <row r="169" spans="6:11" ht="75" x14ac:dyDescent="0.25">
      <c r="F169" s="120" t="s">
        <v>172</v>
      </c>
      <c r="G169" s="31">
        <v>5010299011</v>
      </c>
      <c r="H169" s="31"/>
      <c r="I169" s="64">
        <f>IFERROR(VLOOKUP(G169,CONTROL!C147:E389,3,FALSE),0)</f>
        <v>0</v>
      </c>
      <c r="J169" s="64">
        <f>IFERROR(VLOOKUP(G169,CONTROL!C147:F389,4,FALSE),0)</f>
        <v>0</v>
      </c>
      <c r="K169" s="117"/>
    </row>
    <row r="170" spans="6:11" ht="60" x14ac:dyDescent="0.25">
      <c r="F170" s="120" t="s">
        <v>173</v>
      </c>
      <c r="G170" s="31">
        <v>5010299012</v>
      </c>
      <c r="H170" s="31"/>
      <c r="I170" s="64">
        <f>IFERROR(VLOOKUP(G170,CONTROL!C148:E390,3,FALSE),0)</f>
        <v>0</v>
      </c>
      <c r="J170" s="64">
        <f>IFERROR(VLOOKUP(G170,CONTROL!C148:F390,4,FALSE),0)</f>
        <v>0</v>
      </c>
      <c r="K170" s="117"/>
    </row>
    <row r="171" spans="6:11" ht="60" x14ac:dyDescent="0.25">
      <c r="F171" s="120" t="s">
        <v>174</v>
      </c>
      <c r="G171" s="31">
        <v>5010299014</v>
      </c>
      <c r="H171" s="31"/>
      <c r="I171" s="64">
        <f>IFERROR(VLOOKUP(G171,CONTROL!C149:E391,3,FALSE),0)</f>
        <v>0</v>
      </c>
      <c r="J171" s="64">
        <f>IFERROR(VLOOKUP(G171,CONTROL!C149:F391,4,FALSE),0)</f>
        <v>0</v>
      </c>
      <c r="K171" s="117"/>
    </row>
    <row r="172" spans="6:11" ht="30" x14ac:dyDescent="0.25">
      <c r="F172" s="120" t="s">
        <v>175</v>
      </c>
      <c r="G172" s="31">
        <v>5010299036</v>
      </c>
      <c r="H172" s="31"/>
      <c r="I172" s="64">
        <f>IFERROR(VLOOKUP(G172,CONTROL!C150:E392,3,FALSE),0)</f>
        <v>0</v>
      </c>
      <c r="J172" s="64">
        <f>IFERROR(VLOOKUP(G172,CONTROL!C150:F392,4,FALSE),0)</f>
        <v>0</v>
      </c>
      <c r="K172" s="117"/>
    </row>
    <row r="173" spans="6:11" ht="30" x14ac:dyDescent="0.25">
      <c r="F173" s="120" t="s">
        <v>176</v>
      </c>
      <c r="G173" s="31">
        <v>5010299038</v>
      </c>
      <c r="H173" s="31"/>
      <c r="I173" s="64">
        <f>IFERROR(VLOOKUP(G173,CONTROL!C151:E393,3,FALSE),0)</f>
        <v>0</v>
      </c>
      <c r="J173" s="64">
        <f>IFERROR(VLOOKUP(G173,CONTROL!C151:F393,4,FALSE),0)</f>
        <v>0</v>
      </c>
      <c r="K173" s="117"/>
    </row>
    <row r="174" spans="6:11" ht="45" x14ac:dyDescent="0.25">
      <c r="F174" s="120" t="s">
        <v>335</v>
      </c>
      <c r="G174" s="31">
        <v>5010213001</v>
      </c>
      <c r="H174" s="31"/>
      <c r="I174" s="64">
        <f>IFERROR(VLOOKUP(G174,CONTROL!C152:E394,3,FALSE),0)</f>
        <v>0</v>
      </c>
      <c r="J174" s="64">
        <f>IFERROR(VLOOKUP(G174,CONTROL!C152:F394,4,FALSE),0)</f>
        <v>0</v>
      </c>
      <c r="K174" s="117"/>
    </row>
    <row r="175" spans="6:11" ht="75" x14ac:dyDescent="0.25">
      <c r="F175" s="120" t="s">
        <v>336</v>
      </c>
      <c r="G175" s="31">
        <v>5010213002</v>
      </c>
      <c r="H175" s="31"/>
      <c r="I175" s="64">
        <f>IFERROR(VLOOKUP(G175,CONTROL!C153:E395,3,FALSE),0)</f>
        <v>0</v>
      </c>
      <c r="J175" s="64">
        <f>IFERROR(VLOOKUP(G175,CONTROL!C153:F395,4,FALSE),0)</f>
        <v>0</v>
      </c>
      <c r="K175" s="117"/>
    </row>
    <row r="176" spans="6:11" x14ac:dyDescent="0.25">
      <c r="F176" s="120" t="s">
        <v>171</v>
      </c>
      <c r="G176" s="31">
        <v>5010215001</v>
      </c>
      <c r="H176" s="31"/>
      <c r="I176" s="64">
        <f>IFERROR(VLOOKUP(G176,CONTROL!C154:E396,3,FALSE),0)</f>
        <v>0</v>
      </c>
      <c r="J176" s="64">
        <f>IFERROR(VLOOKUP(G176,CONTROL!C154:F396,4,FALSE),0)</f>
        <v>0</v>
      </c>
      <c r="K176" s="117"/>
    </row>
    <row r="177" spans="6:11" ht="30" x14ac:dyDescent="0.25">
      <c r="F177" s="120" t="s">
        <v>170</v>
      </c>
      <c r="G177" s="31">
        <v>5010214001</v>
      </c>
      <c r="H177" s="31"/>
      <c r="I177" s="64">
        <f>IFERROR(VLOOKUP(G177,CONTROL!C155:E397,3,FALSE),0)</f>
        <v>0</v>
      </c>
      <c r="J177" s="64">
        <f>IFERROR(VLOOKUP(G177,CONTROL!C155:F397,4,FALSE),0)</f>
        <v>0</v>
      </c>
      <c r="K177" s="117"/>
    </row>
    <row r="178" spans="6:11" ht="60" x14ac:dyDescent="0.25">
      <c r="F178" s="120" t="s">
        <v>337</v>
      </c>
      <c r="G178" s="31">
        <v>5010301000</v>
      </c>
      <c r="H178" s="31"/>
      <c r="I178" s="64">
        <f>IFERROR(VLOOKUP(G178,CONTROL!C156:E398,3,FALSE),0)</f>
        <v>0</v>
      </c>
      <c r="J178" s="64">
        <f>IFERROR(VLOOKUP(G178,CONTROL!C156:F398,4,FALSE),0)</f>
        <v>0</v>
      </c>
      <c r="K178" s="117"/>
    </row>
    <row r="179" spans="6:11" ht="45" x14ac:dyDescent="0.25">
      <c r="F179" s="120" t="s">
        <v>177</v>
      </c>
      <c r="G179" s="31">
        <v>5010302001</v>
      </c>
      <c r="H179" s="31"/>
      <c r="I179" s="64">
        <f>IFERROR(VLOOKUP(G179,CONTROL!C157:E399,3,FALSE),0)</f>
        <v>0</v>
      </c>
      <c r="J179" s="64">
        <f>IFERROR(VLOOKUP(G179,CONTROL!C157:F399,4,FALSE),0)</f>
        <v>0</v>
      </c>
      <c r="K179" s="117"/>
    </row>
    <row r="180" spans="6:11" ht="45" x14ac:dyDescent="0.25">
      <c r="F180" s="120" t="s">
        <v>178</v>
      </c>
      <c r="G180" s="31">
        <v>5010303001</v>
      </c>
      <c r="H180" s="31"/>
      <c r="I180" s="64">
        <f>IFERROR(VLOOKUP(G180,CONTROL!C158:E400,3,FALSE),0)</f>
        <v>0</v>
      </c>
      <c r="J180" s="64">
        <f>IFERROR(VLOOKUP(G180,CONTROL!C158:F400,4,FALSE),0)</f>
        <v>0</v>
      </c>
      <c r="K180" s="117"/>
    </row>
    <row r="181" spans="6:11" ht="75" x14ac:dyDescent="0.25">
      <c r="F181" s="120" t="s">
        <v>179</v>
      </c>
      <c r="G181" s="31">
        <v>5010304001</v>
      </c>
      <c r="H181" s="31"/>
      <c r="I181" s="64">
        <f>IFERROR(VLOOKUP(G181,CONTROL!C159:E401,3,FALSE),0)</f>
        <v>0</v>
      </c>
      <c r="J181" s="64">
        <f>IFERROR(VLOOKUP(G181,CONTROL!C159:F401,4,FALSE),0)</f>
        <v>0</v>
      </c>
      <c r="K181" s="117"/>
    </row>
    <row r="182" spans="6:11" ht="45" x14ac:dyDescent="0.25">
      <c r="F182" s="120" t="s">
        <v>180</v>
      </c>
      <c r="G182" s="31">
        <v>5010401001</v>
      </c>
      <c r="H182" s="31"/>
      <c r="I182" s="64">
        <f>IFERROR(VLOOKUP(G182,CONTROL!C160:E402,3,FALSE),0)</f>
        <v>0</v>
      </c>
      <c r="J182" s="64">
        <f>IFERROR(VLOOKUP(G182,CONTROL!C160:F402,4,FALSE),0)</f>
        <v>0</v>
      </c>
      <c r="K182" s="117"/>
    </row>
    <row r="183" spans="6:11" ht="45" x14ac:dyDescent="0.25">
      <c r="F183" s="120" t="s">
        <v>181</v>
      </c>
      <c r="G183" s="31">
        <v>5010402001</v>
      </c>
      <c r="H183" s="31"/>
      <c r="I183" s="64">
        <f>IFERROR(VLOOKUP(G183,CONTROL!C161:E403,3,FALSE),0)</f>
        <v>0</v>
      </c>
      <c r="J183" s="64">
        <f>IFERROR(VLOOKUP(G183,CONTROL!C161:F403,4,FALSE),0)</f>
        <v>0</v>
      </c>
      <c r="K183" s="117"/>
    </row>
    <row r="184" spans="6:11" ht="60" x14ac:dyDescent="0.25">
      <c r="F184" s="120" t="s">
        <v>182</v>
      </c>
      <c r="G184" s="31">
        <v>5010403001</v>
      </c>
      <c r="H184" s="31"/>
      <c r="I184" s="64">
        <f>IFERROR(VLOOKUP(G184,CONTROL!C162:E404,3,FALSE),0)</f>
        <v>0</v>
      </c>
      <c r="J184" s="64">
        <f>IFERROR(VLOOKUP(G184,CONTROL!C162:F404,4,FALSE),0)</f>
        <v>0</v>
      </c>
      <c r="K184" s="117"/>
    </row>
    <row r="185" spans="6:11" ht="45" x14ac:dyDescent="0.25">
      <c r="F185" s="120" t="s">
        <v>183</v>
      </c>
      <c r="G185" s="31">
        <v>5010499015</v>
      </c>
      <c r="H185" s="31"/>
      <c r="I185" s="64">
        <f>IFERROR(VLOOKUP(G185,CONTROL!C163:E405,3,FALSE),0)</f>
        <v>0</v>
      </c>
      <c r="J185" s="64">
        <f>IFERROR(VLOOKUP(G185,CONTROL!C163:F405,4,FALSE),0)</f>
        <v>0</v>
      </c>
      <c r="K185" s="117"/>
    </row>
    <row r="186" spans="6:11" ht="75" x14ac:dyDescent="0.25">
      <c r="F186" s="120" t="s">
        <v>338</v>
      </c>
      <c r="G186" s="31">
        <v>5010499010</v>
      </c>
      <c r="H186" s="31"/>
      <c r="I186" s="64">
        <f>IFERROR(VLOOKUP(G186,CONTROL!C164:E406,3,FALSE),0)</f>
        <v>0</v>
      </c>
      <c r="J186" s="64">
        <f>IFERROR(VLOOKUP(G186,CONTROL!C164:F406,4,FALSE),0)</f>
        <v>0</v>
      </c>
      <c r="K186" s="117"/>
    </row>
    <row r="187" spans="6:11" ht="60" x14ac:dyDescent="0.25">
      <c r="F187" s="120" t="s">
        <v>339</v>
      </c>
      <c r="G187" s="31">
        <v>5010499099</v>
      </c>
      <c r="H187" s="31"/>
      <c r="I187" s="64">
        <f>IFERROR(VLOOKUP(G187,CONTROL!C165:E407,3,FALSE),0)</f>
        <v>0</v>
      </c>
      <c r="J187" s="64">
        <f>IFERROR(VLOOKUP(G187,CONTROL!C165:F407,4,FALSE),0)</f>
        <v>0</v>
      </c>
      <c r="K187" s="117"/>
    </row>
    <row r="188" spans="6:11" ht="45" x14ac:dyDescent="0.25">
      <c r="F188" s="120" t="s">
        <v>116</v>
      </c>
      <c r="G188" s="31">
        <v>5020101000</v>
      </c>
      <c r="H188" s="31"/>
      <c r="I188" s="64">
        <f>IFERROR(VLOOKUP(G188,CONTROL!C166:E408,3,FALSE),0)</f>
        <v>0</v>
      </c>
      <c r="J188" s="64">
        <f>IFERROR(VLOOKUP(G188,CONTROL!C166:F408,4,FALSE),0)</f>
        <v>0</v>
      </c>
      <c r="K188" s="117"/>
    </row>
    <row r="189" spans="6:11" ht="30" x14ac:dyDescent="0.25">
      <c r="F189" s="120" t="s">
        <v>117</v>
      </c>
      <c r="G189" s="31">
        <v>5020201002</v>
      </c>
      <c r="H189" s="31"/>
      <c r="I189" s="64">
        <f>IFERROR(VLOOKUP(G189,CONTROL!C167:E409,3,FALSE),0)</f>
        <v>0</v>
      </c>
      <c r="J189" s="64">
        <f>IFERROR(VLOOKUP(G189,CONTROL!C167:F409,4,FALSE),0)</f>
        <v>0</v>
      </c>
      <c r="K189" s="117"/>
    </row>
    <row r="190" spans="6:11" ht="30" x14ac:dyDescent="0.25">
      <c r="F190" s="120" t="s">
        <v>234</v>
      </c>
      <c r="G190" s="31">
        <v>5020202000</v>
      </c>
      <c r="H190" s="31"/>
      <c r="I190" s="64">
        <f>IFERROR(VLOOKUP(G190,CONTROL!C168:E410,3,FALSE),0)</f>
        <v>0</v>
      </c>
      <c r="J190" s="64">
        <f>IFERROR(VLOOKUP(G190,CONTROL!C168:F410,4,FALSE),0)</f>
        <v>0</v>
      </c>
      <c r="K190" s="117"/>
    </row>
    <row r="191" spans="6:11" ht="45" x14ac:dyDescent="0.25">
      <c r="F191" s="120" t="s">
        <v>119</v>
      </c>
      <c r="G191" s="31">
        <v>5020301002</v>
      </c>
      <c r="H191" s="31"/>
      <c r="I191" s="64">
        <f>IFERROR(VLOOKUP(G191,CONTROL!C170:E411,3,FALSE),0)</f>
        <v>0</v>
      </c>
      <c r="J191" s="64">
        <f>IFERROR(VLOOKUP(G191,CONTROL!C170:F411,4,FALSE),0)</f>
        <v>0</v>
      </c>
      <c r="K191" s="117"/>
    </row>
    <row r="192" spans="6:11" ht="45" x14ac:dyDescent="0.25">
      <c r="F192" s="120" t="s">
        <v>120</v>
      </c>
      <c r="G192" s="31">
        <v>5020302000</v>
      </c>
      <c r="H192" s="31"/>
      <c r="I192" s="64">
        <f>IFERROR(VLOOKUP(G192,CONTROL!C171:E412,3,FALSE),0)</f>
        <v>0</v>
      </c>
      <c r="J192" s="64">
        <f>IFERROR(VLOOKUP(G192,CONTROL!C171:F412,4,FALSE),0)</f>
        <v>0</v>
      </c>
      <c r="K192" s="117"/>
    </row>
    <row r="193" spans="6:11" ht="45" x14ac:dyDescent="0.25">
      <c r="F193" s="120" t="s">
        <v>121</v>
      </c>
      <c r="G193" s="31">
        <v>5020305000</v>
      </c>
      <c r="H193" s="31"/>
      <c r="I193" s="64">
        <f>IFERROR(VLOOKUP(G193,CONTROL!C172:E413,3,FALSE),0)</f>
        <v>0</v>
      </c>
      <c r="J193" s="64">
        <f>IFERROR(VLOOKUP(G193,CONTROL!C172:F413,4,FALSE),0)</f>
        <v>0</v>
      </c>
      <c r="K193" s="117"/>
    </row>
    <row r="194" spans="6:11" ht="45" x14ac:dyDescent="0.25">
      <c r="F194" s="120" t="s">
        <v>122</v>
      </c>
      <c r="G194" s="31">
        <v>5020306000</v>
      </c>
      <c r="H194" s="31"/>
      <c r="I194" s="64">
        <f>IFERROR(VLOOKUP(G194,CONTROL!C173:E414,3,FALSE),0)</f>
        <v>0</v>
      </c>
      <c r="J194" s="64">
        <f>IFERROR(VLOOKUP(G194,CONTROL!C173:F414,4,FALSE),0)</f>
        <v>0</v>
      </c>
      <c r="K194" s="117"/>
    </row>
    <row r="195" spans="6:11" ht="45" x14ac:dyDescent="0.25">
      <c r="F195" s="120" t="s">
        <v>123</v>
      </c>
      <c r="G195" s="31">
        <v>5020307000</v>
      </c>
      <c r="H195" s="31"/>
      <c r="I195" s="64">
        <f>IFERROR(VLOOKUP(G195,CONTROL!C174:E415,3,FALSE),0)</f>
        <v>0</v>
      </c>
      <c r="J195" s="64">
        <f>IFERROR(VLOOKUP(G195,CONTROL!C174:F415,4,FALSE),0)</f>
        <v>0</v>
      </c>
      <c r="K195" s="117"/>
    </row>
    <row r="196" spans="6:11" ht="75" x14ac:dyDescent="0.25">
      <c r="F196" s="120" t="s">
        <v>124</v>
      </c>
      <c r="G196" s="31">
        <v>5020308000</v>
      </c>
      <c r="H196" s="31"/>
      <c r="I196" s="64">
        <f>IFERROR(VLOOKUP(G196,CONTROL!C175:E416,3,FALSE),0)</f>
        <v>0</v>
      </c>
      <c r="J196" s="64">
        <f>IFERROR(VLOOKUP(G196,CONTROL!C175:F416,4,FALSE),0)</f>
        <v>0</v>
      </c>
      <c r="K196" s="117"/>
    </row>
    <row r="197" spans="6:11" ht="45" x14ac:dyDescent="0.25">
      <c r="F197" s="120" t="s">
        <v>125</v>
      </c>
      <c r="G197" s="31">
        <v>5020309000</v>
      </c>
      <c r="H197" s="31"/>
      <c r="I197" s="64">
        <f>IFERROR(VLOOKUP(G197,CONTROL!C176:E417,3,FALSE),0)</f>
        <v>0</v>
      </c>
      <c r="J197" s="64">
        <f>IFERROR(VLOOKUP(G197,CONTROL!C176:F417,4,FALSE),0)</f>
        <v>0</v>
      </c>
      <c r="K197" s="117"/>
    </row>
    <row r="198" spans="6:11" ht="60" x14ac:dyDescent="0.25">
      <c r="F198" s="120" t="s">
        <v>340</v>
      </c>
      <c r="G198" s="31">
        <v>5020399000</v>
      </c>
      <c r="H198" s="31"/>
      <c r="I198" s="64">
        <f>IFERROR(VLOOKUP(G198,CONTROL!C177:E418,3,FALSE),0)</f>
        <v>0</v>
      </c>
      <c r="J198" s="64">
        <f>IFERROR(VLOOKUP(G198,CONTROL!C177:F418,4,FALSE),0)</f>
        <v>0</v>
      </c>
      <c r="K198" s="117"/>
    </row>
    <row r="199" spans="6:11" ht="120" x14ac:dyDescent="0.25">
      <c r="F199" s="120" t="s">
        <v>341</v>
      </c>
      <c r="G199" s="31">
        <v>5020321002</v>
      </c>
      <c r="H199" s="31"/>
      <c r="I199" s="64">
        <f>IFERROR(VLOOKUP(G199,CONTROL!C178:E419,3,FALSE),0)</f>
        <v>25500</v>
      </c>
      <c r="J199" s="64">
        <f>IFERROR(VLOOKUP(G199,CONTROL!C178:F419,4,FALSE),0)</f>
        <v>0</v>
      </c>
      <c r="K199" s="117"/>
    </row>
    <row r="200" spans="6:11" ht="90" x14ac:dyDescent="0.25">
      <c r="F200" s="120" t="s">
        <v>342</v>
      </c>
      <c r="G200" s="31">
        <v>5020321003</v>
      </c>
      <c r="H200" s="31"/>
      <c r="I200" s="64">
        <f>IFERROR(VLOOKUP(G200,CONTROL!C179:E420,3,FALSE),0)</f>
        <v>0</v>
      </c>
      <c r="J200" s="64">
        <f>IFERROR(VLOOKUP(G200,CONTROL!C179:F420,4,FALSE),0)</f>
        <v>0</v>
      </c>
      <c r="K200" s="117"/>
    </row>
    <row r="201" spans="6:11" ht="105" x14ac:dyDescent="0.25">
      <c r="F201" s="120" t="s">
        <v>343</v>
      </c>
      <c r="G201" s="31">
        <v>5020321001</v>
      </c>
      <c r="H201" s="31"/>
      <c r="I201" s="64">
        <f>IFERROR(VLOOKUP(G201,CONTROL!C180:E421,3,FALSE),0)</f>
        <v>0</v>
      </c>
      <c r="J201" s="64">
        <f>IFERROR(VLOOKUP(G201,CONTROL!C180:F421,4,FALSE),0)</f>
        <v>0</v>
      </c>
      <c r="K201" s="117"/>
    </row>
    <row r="202" spans="6:11" ht="120" x14ac:dyDescent="0.25">
      <c r="F202" s="120" t="s">
        <v>344</v>
      </c>
      <c r="G202" s="31">
        <v>5020321010</v>
      </c>
      <c r="H202" s="31"/>
      <c r="I202" s="64">
        <f>IFERROR(VLOOKUP(G202,CONTROL!C181:E422,3,FALSE),0)</f>
        <v>0</v>
      </c>
      <c r="J202" s="64">
        <f>IFERROR(VLOOKUP(G202,CONTROL!C181:F422,4,FALSE),0)</f>
        <v>0</v>
      </c>
      <c r="K202" s="117"/>
    </row>
    <row r="203" spans="6:11" ht="105" x14ac:dyDescent="0.25">
      <c r="F203" s="120" t="s">
        <v>345</v>
      </c>
      <c r="G203" s="31">
        <v>5020321099</v>
      </c>
      <c r="H203" s="31"/>
      <c r="I203" s="64">
        <f>IFERROR(VLOOKUP(G203,CONTROL!C182:E423,3,FALSE),0)</f>
        <v>9850</v>
      </c>
      <c r="J203" s="64">
        <f>IFERROR(VLOOKUP(G203,CONTROL!C182:F423,4,FALSE),0)</f>
        <v>0</v>
      </c>
      <c r="K203" s="117"/>
    </row>
    <row r="204" spans="6:11" ht="75" x14ac:dyDescent="0.25">
      <c r="F204" s="120" t="s">
        <v>346</v>
      </c>
      <c r="G204" s="31">
        <v>5020322001</v>
      </c>
      <c r="H204" s="31"/>
      <c r="I204" s="64">
        <f>IFERROR(VLOOKUP(G204,CONTROL!C183:E424,3,FALSE),0)</f>
        <v>0</v>
      </c>
      <c r="J204" s="64">
        <f>IFERROR(VLOOKUP(G204,CONTROL!C183:F424,4,FALSE),0)</f>
        <v>0</v>
      </c>
      <c r="K204" s="117"/>
    </row>
    <row r="205" spans="6:11" ht="30" x14ac:dyDescent="0.25">
      <c r="F205" s="120" t="s">
        <v>127</v>
      </c>
      <c r="G205" s="31">
        <v>5020401000</v>
      </c>
      <c r="H205" s="31"/>
      <c r="I205" s="64">
        <f>IFERROR(VLOOKUP(G205,CONTROL!C184:E425,3,FALSE),0)</f>
        <v>0</v>
      </c>
      <c r="J205" s="64">
        <f>IFERROR(VLOOKUP(G205,CONTROL!C184:F425,4,FALSE),0)</f>
        <v>0</v>
      </c>
      <c r="K205" s="117"/>
    </row>
    <row r="206" spans="6:11" ht="30" x14ac:dyDescent="0.25">
      <c r="F206" s="120" t="s">
        <v>128</v>
      </c>
      <c r="G206" s="31">
        <v>5020402000</v>
      </c>
      <c r="H206" s="31"/>
      <c r="I206" s="64">
        <f>IFERROR(VLOOKUP(G206,CONTROL!C185:E426,3,FALSE),0)</f>
        <v>0</v>
      </c>
      <c r="J206" s="64">
        <f>IFERROR(VLOOKUP(G206,CONTROL!C185:F426,4,FALSE),0)</f>
        <v>0</v>
      </c>
      <c r="K206" s="117"/>
    </row>
    <row r="207" spans="6:11" ht="45" x14ac:dyDescent="0.25">
      <c r="F207" s="120" t="s">
        <v>347</v>
      </c>
      <c r="G207" s="31">
        <v>5020501000</v>
      </c>
      <c r="H207" s="31"/>
      <c r="I207" s="64">
        <f>IFERROR(VLOOKUP(G207,CONTROL!C186:E427,3,FALSE),0)</f>
        <v>0</v>
      </c>
      <c r="J207" s="64">
        <f>IFERROR(VLOOKUP(G207,CONTROL!C186:F427,4,FALSE),0)</f>
        <v>0</v>
      </c>
      <c r="K207" s="117"/>
    </row>
    <row r="208" spans="6:11" ht="45" x14ac:dyDescent="0.25">
      <c r="F208" s="120" t="s">
        <v>188</v>
      </c>
      <c r="G208" s="31">
        <v>5020502002</v>
      </c>
      <c r="H208" s="31"/>
      <c r="I208" s="64">
        <f>IFERROR(VLOOKUP(G208,CONTROL!C187:E428,3,FALSE),0)</f>
        <v>0</v>
      </c>
      <c r="J208" s="64">
        <f>IFERROR(VLOOKUP(G208,CONTROL!C187:F428,4,FALSE),0)</f>
        <v>0</v>
      </c>
      <c r="K208" s="117"/>
    </row>
    <row r="209" spans="6:11" ht="45" x14ac:dyDescent="0.25">
      <c r="F209" s="120" t="s">
        <v>187</v>
      </c>
      <c r="G209" s="31">
        <v>5020502001</v>
      </c>
      <c r="H209" s="31"/>
      <c r="I209" s="64">
        <f>IFERROR(VLOOKUP(G209,CONTROL!C188:E429,3,FALSE),0)</f>
        <v>0</v>
      </c>
      <c r="J209" s="64">
        <f>IFERROR(VLOOKUP(G209,CONTROL!C188:F429,4,FALSE),0)</f>
        <v>0</v>
      </c>
      <c r="K209" s="117"/>
    </row>
    <row r="210" spans="6:11" ht="45" x14ac:dyDescent="0.25">
      <c r="F210" s="120" t="s">
        <v>130</v>
      </c>
      <c r="G210" s="31">
        <v>5020503000</v>
      </c>
      <c r="H210" s="31"/>
      <c r="I210" s="64">
        <f>IFERROR(VLOOKUP(G210,CONTROL!C189:E430,3,FALSE),0)</f>
        <v>0</v>
      </c>
      <c r="J210" s="64">
        <f>IFERROR(VLOOKUP(G210,CONTROL!C189:F430,4,FALSE),0)</f>
        <v>0</v>
      </c>
      <c r="K210" s="117"/>
    </row>
    <row r="211" spans="6:11" ht="75" x14ac:dyDescent="0.25">
      <c r="F211" s="120" t="s">
        <v>131</v>
      </c>
      <c r="G211" s="31">
        <v>5020504000</v>
      </c>
      <c r="H211" s="31"/>
      <c r="I211" s="64">
        <f>IFERROR(VLOOKUP(G211,CONTROL!C190:E431,3,FALSE),0)</f>
        <v>0</v>
      </c>
      <c r="J211" s="64">
        <f>IFERROR(VLOOKUP(G211,CONTROL!C190:F431,4,FALSE),0)</f>
        <v>0</v>
      </c>
      <c r="K211" s="117"/>
    </row>
    <row r="212" spans="6:11" ht="75" x14ac:dyDescent="0.25">
      <c r="F212" s="120" t="s">
        <v>153</v>
      </c>
      <c r="G212" s="31">
        <v>5029906000</v>
      </c>
      <c r="H212" s="31"/>
      <c r="I212" s="64">
        <f>IFERROR(VLOOKUP(G212,CONTROL!C191:E432,3,FALSE),0)</f>
        <v>0</v>
      </c>
      <c r="J212" s="64">
        <f>IFERROR(VLOOKUP(G212,CONTROL!C191:F432,4,FALSE),0)</f>
        <v>0</v>
      </c>
      <c r="K212" s="117"/>
    </row>
    <row r="213" spans="6:11" ht="45" x14ac:dyDescent="0.25">
      <c r="F213" s="120" t="s">
        <v>235</v>
      </c>
      <c r="G213" s="31">
        <v>5020601001</v>
      </c>
      <c r="H213" s="31"/>
      <c r="I213" s="64">
        <f>IFERROR(VLOOKUP(G213,CONTROL!C192:E433,3,FALSE),0)</f>
        <v>0</v>
      </c>
      <c r="J213" s="64">
        <f>IFERROR(VLOOKUP(G213,CONTROL!C192:F433,4,FALSE),0)</f>
        <v>0</v>
      </c>
      <c r="K213" s="117"/>
    </row>
    <row r="214" spans="6:11" ht="75" x14ac:dyDescent="0.25">
      <c r="F214" s="120" t="s">
        <v>348</v>
      </c>
      <c r="G214" s="31">
        <v>5020901002</v>
      </c>
      <c r="H214" s="31"/>
      <c r="I214" s="64">
        <f>IFERROR(VLOOKUP(G214,CONTROL!C193:E434,3,FALSE),0)</f>
        <v>0</v>
      </c>
      <c r="J214" s="64">
        <f>IFERROR(VLOOKUP(G214,CONTROL!C193:F434,4,FALSE),0)</f>
        <v>0</v>
      </c>
      <c r="K214" s="117"/>
    </row>
    <row r="215" spans="6:11" x14ac:dyDescent="0.25">
      <c r="F215" s="120" t="s">
        <v>132</v>
      </c>
      <c r="G215" s="31">
        <v>5020602000</v>
      </c>
      <c r="H215" s="31"/>
      <c r="I215" s="64">
        <f>IFERROR(VLOOKUP(G215,CONTROL!C194:E435,3,FALSE),0)</f>
        <v>0</v>
      </c>
      <c r="J215" s="64">
        <f>IFERROR(VLOOKUP(G215,CONTROL!C194:F435,4,FALSE),0)</f>
        <v>0</v>
      </c>
      <c r="K215" s="117"/>
    </row>
    <row r="216" spans="6:11" ht="30" x14ac:dyDescent="0.25">
      <c r="F216" s="120" t="s">
        <v>149</v>
      </c>
      <c r="G216" s="31">
        <v>5029901000</v>
      </c>
      <c r="H216" s="31"/>
      <c r="I216" s="64">
        <f>IFERROR(VLOOKUP(G216,CONTROL!C195:E436,3,FALSE),0)</f>
        <v>0</v>
      </c>
      <c r="J216" s="64">
        <f>IFERROR(VLOOKUP(G216,CONTROL!C195:F436,4,FALSE),0)</f>
        <v>0</v>
      </c>
      <c r="K216" s="117"/>
    </row>
    <row r="217" spans="6:11" ht="45" x14ac:dyDescent="0.25">
      <c r="F217" s="120" t="s">
        <v>150</v>
      </c>
      <c r="G217" s="31">
        <v>5029902000</v>
      </c>
      <c r="H217" s="31"/>
      <c r="I217" s="64">
        <f>IFERROR(VLOOKUP(G217,CONTROL!C196:E437,3,FALSE),0)</f>
        <v>0</v>
      </c>
      <c r="J217" s="64">
        <f>IFERROR(VLOOKUP(G217,CONTROL!C196:F437,4,FALSE),0)</f>
        <v>0</v>
      </c>
      <c r="K217" s="117"/>
    </row>
    <row r="218" spans="6:11" ht="45" x14ac:dyDescent="0.25">
      <c r="F218" s="120" t="s">
        <v>151</v>
      </c>
      <c r="G218" s="31">
        <v>5029903000</v>
      </c>
      <c r="H218" s="31"/>
      <c r="I218" s="64">
        <f>IFERROR(VLOOKUP(G218,CONTROL!C197:E438,3,FALSE),0)</f>
        <v>0</v>
      </c>
      <c r="J218" s="64">
        <f>IFERROR(VLOOKUP(G218,CONTROL!C197:F438,4,FALSE),0)</f>
        <v>0</v>
      </c>
      <c r="K218" s="117"/>
    </row>
    <row r="219" spans="6:11" ht="60" x14ac:dyDescent="0.25">
      <c r="F219" s="120" t="s">
        <v>152</v>
      </c>
      <c r="G219" s="31">
        <v>5029904000</v>
      </c>
      <c r="H219" s="31"/>
      <c r="I219" s="64">
        <f>IFERROR(VLOOKUP(G219,CONTROL!C198:E439,3,FALSE),0)</f>
        <v>0</v>
      </c>
      <c r="J219" s="64">
        <f>IFERROR(VLOOKUP(G219,CONTROL!C198:F439,4,FALSE),0)</f>
        <v>0</v>
      </c>
      <c r="K219" s="117"/>
    </row>
    <row r="220" spans="6:11" ht="75" x14ac:dyDescent="0.25">
      <c r="F220" s="120" t="s">
        <v>349</v>
      </c>
      <c r="G220" s="31">
        <v>5029905001</v>
      </c>
      <c r="H220" s="31"/>
      <c r="I220" s="64">
        <f>IFERROR(VLOOKUP(G220,CONTROL!C199:E440,3,FALSE),0)</f>
        <v>0</v>
      </c>
      <c r="J220" s="64">
        <f>IFERROR(VLOOKUP(G220,CONTROL!C199:F440,4,FALSE),0)</f>
        <v>0</v>
      </c>
      <c r="K220" s="117"/>
    </row>
    <row r="221" spans="6:11" ht="60" x14ac:dyDescent="0.25">
      <c r="F221" s="120" t="s">
        <v>350</v>
      </c>
      <c r="G221" s="31">
        <v>5029905003</v>
      </c>
      <c r="H221" s="31"/>
      <c r="I221" s="64">
        <f>IFERROR(VLOOKUP(G221,CONTROL!C200:E441,3,FALSE),0)</f>
        <v>0</v>
      </c>
      <c r="J221" s="64">
        <f>IFERROR(VLOOKUP(G221,CONTROL!C200:F441,4,FALSE),0)</f>
        <v>0</v>
      </c>
      <c r="K221" s="117"/>
    </row>
    <row r="222" spans="6:11" ht="45" x14ac:dyDescent="0.25">
      <c r="F222" s="120" t="s">
        <v>351</v>
      </c>
      <c r="G222" s="31">
        <v>5029905004</v>
      </c>
      <c r="H222" s="31"/>
      <c r="I222" s="64">
        <f>IFERROR(VLOOKUP(G222,CONTROL!C201:E442,3,FALSE),0)</f>
        <v>0</v>
      </c>
      <c r="J222" s="64">
        <f>IFERROR(VLOOKUP(G222,CONTROL!C201:F442,4,FALSE),0)</f>
        <v>0</v>
      </c>
      <c r="K222" s="117"/>
    </row>
    <row r="223" spans="6:11" ht="60" x14ac:dyDescent="0.25">
      <c r="F223" s="120" t="s">
        <v>352</v>
      </c>
      <c r="G223" s="31">
        <v>5029905005</v>
      </c>
      <c r="H223" s="31"/>
      <c r="I223" s="64">
        <f>IFERROR(VLOOKUP(G223,CONTROL!C202:E443,3,FALSE),0)</f>
        <v>0</v>
      </c>
      <c r="J223" s="64">
        <f>IFERROR(VLOOKUP(G223,CONTROL!C202:F443,4,FALSE),0)</f>
        <v>0</v>
      </c>
      <c r="K223" s="117"/>
    </row>
    <row r="224" spans="6:11" ht="30" x14ac:dyDescent="0.25">
      <c r="F224" s="120" t="s">
        <v>202</v>
      </c>
      <c r="G224" s="31">
        <v>5029905006</v>
      </c>
      <c r="H224" s="31"/>
      <c r="I224" s="64">
        <f>IFERROR(VLOOKUP(G224,CONTROL!C203:E444,3,FALSE),0)</f>
        <v>0</v>
      </c>
      <c r="J224" s="64">
        <f>IFERROR(VLOOKUP(G224,CONTROL!C203:F444,4,FALSE),0)</f>
        <v>0</v>
      </c>
      <c r="K224" s="117"/>
    </row>
    <row r="225" spans="6:11" ht="60" x14ac:dyDescent="0.25">
      <c r="F225" s="120" t="s">
        <v>361</v>
      </c>
      <c r="G225" s="31">
        <v>5029905008</v>
      </c>
      <c r="H225" s="31"/>
      <c r="I225" s="64">
        <f>IFERROR(VLOOKUP(G225,CONTROL!C204:E445,3,FALSE),0)</f>
        <v>0</v>
      </c>
      <c r="J225" s="64">
        <f>IFERROR(VLOOKUP(G225,CONTROL!C204:F445,4,FALSE),0)</f>
        <v>0</v>
      </c>
      <c r="K225" s="117"/>
    </row>
    <row r="226" spans="6:11" ht="30" x14ac:dyDescent="0.25">
      <c r="F226" s="120" t="s">
        <v>154</v>
      </c>
      <c r="G226" s="31">
        <v>5029907000</v>
      </c>
      <c r="H226" s="31"/>
      <c r="I226" s="64">
        <f>IFERROR(VLOOKUP(G226,CONTROL!C205:E446,3,FALSE),0)</f>
        <v>0</v>
      </c>
      <c r="J226" s="64">
        <f>IFERROR(VLOOKUP(G226,CONTROL!C205:F446,4,FALSE),0)</f>
        <v>0</v>
      </c>
      <c r="K226" s="117"/>
    </row>
    <row r="227" spans="6:11" ht="30" x14ac:dyDescent="0.25">
      <c r="F227" s="120" t="s">
        <v>134</v>
      </c>
      <c r="G227" s="31">
        <v>5021101000</v>
      </c>
      <c r="H227" s="31"/>
      <c r="I227" s="64">
        <f>IFERROR(VLOOKUP(G227,CONTROL!C206:E447,3,FALSE),0)</f>
        <v>0</v>
      </c>
      <c r="J227" s="64">
        <f>IFERROR(VLOOKUP(G227,CONTROL!C206:F447,4,FALSE),0)</f>
        <v>0</v>
      </c>
      <c r="K227" s="117"/>
    </row>
    <row r="228" spans="6:11" ht="30" x14ac:dyDescent="0.25">
      <c r="F228" s="120" t="s">
        <v>135</v>
      </c>
      <c r="G228" s="31">
        <v>5021102000</v>
      </c>
      <c r="H228" s="31"/>
      <c r="I228" s="64">
        <f>IFERROR(VLOOKUP(G228,CONTROL!C207:E448,3,FALSE),0)</f>
        <v>0</v>
      </c>
      <c r="J228" s="64">
        <f>IFERROR(VLOOKUP(G228,CONTROL!C207:F448,4,FALSE),0)</f>
        <v>0</v>
      </c>
      <c r="K228" s="117"/>
    </row>
    <row r="229" spans="6:11" ht="30" x14ac:dyDescent="0.25">
      <c r="F229" s="120" t="s">
        <v>136</v>
      </c>
      <c r="G229" s="31">
        <v>5021103002</v>
      </c>
      <c r="H229" s="31"/>
      <c r="I229" s="64">
        <f>IFERROR(VLOOKUP(G229,CONTROL!C208:E449,3,FALSE),0)</f>
        <v>0</v>
      </c>
      <c r="J229" s="64">
        <f>IFERROR(VLOOKUP(G229,CONTROL!C208:F449,4,FALSE),0)</f>
        <v>0</v>
      </c>
      <c r="K229" s="117"/>
    </row>
    <row r="230" spans="6:11" ht="30" x14ac:dyDescent="0.25">
      <c r="F230" s="120" t="s">
        <v>137</v>
      </c>
      <c r="G230" s="31">
        <v>5021202000</v>
      </c>
      <c r="H230" s="31"/>
      <c r="I230" s="64">
        <f>IFERROR(VLOOKUP(G230,CONTROL!C209:E450,3,FALSE),0)</f>
        <v>0</v>
      </c>
      <c r="J230" s="64">
        <f>IFERROR(VLOOKUP(G230,CONTROL!C209:F450,4,FALSE),0)</f>
        <v>0</v>
      </c>
      <c r="K230" s="117"/>
    </row>
    <row r="231" spans="6:11" ht="30" x14ac:dyDescent="0.25">
      <c r="F231" s="120" t="s">
        <v>138</v>
      </c>
      <c r="G231" s="31">
        <v>5021203000</v>
      </c>
      <c r="H231" s="31"/>
      <c r="I231" s="64">
        <f>IFERROR(VLOOKUP(G231,CONTROL!C210:E451,3,FALSE),0)</f>
        <v>0</v>
      </c>
      <c r="J231" s="64">
        <f>IFERROR(VLOOKUP(G231,CONTROL!C210:F451,4,FALSE),0)</f>
        <v>0</v>
      </c>
      <c r="K231" s="117"/>
    </row>
    <row r="232" spans="6:11" ht="45" x14ac:dyDescent="0.25">
      <c r="F232" s="120" t="s">
        <v>29</v>
      </c>
      <c r="G232" s="31">
        <v>5021199000</v>
      </c>
      <c r="H232" s="31"/>
      <c r="I232" s="64">
        <f>IFERROR(VLOOKUP(G232,CONTROL!C211:E452,3,FALSE),0)</f>
        <v>0</v>
      </c>
      <c r="J232" s="64">
        <f>IFERROR(VLOOKUP(G232,CONTROL!C211:F452,4,FALSE),0)</f>
        <v>0</v>
      </c>
      <c r="K232" s="117"/>
    </row>
    <row r="233" spans="6:11" ht="45" x14ac:dyDescent="0.25">
      <c r="F233" s="120" t="s">
        <v>139</v>
      </c>
      <c r="G233" s="31">
        <v>5021299000</v>
      </c>
      <c r="H233" s="31"/>
      <c r="I233" s="64">
        <f>IFERROR(VLOOKUP(G233,CONTROL!C212:E453,3,FALSE),0)</f>
        <v>0</v>
      </c>
      <c r="J233" s="64">
        <f>IFERROR(VLOOKUP(G233,CONTROL!C212:F453,4,FALSE),0)</f>
        <v>0</v>
      </c>
      <c r="K233" s="117"/>
    </row>
    <row r="234" spans="6:11" ht="90" x14ac:dyDescent="0.25">
      <c r="F234" s="120" t="s">
        <v>189</v>
      </c>
      <c r="G234" s="31">
        <v>5021304001</v>
      </c>
      <c r="H234" s="31"/>
      <c r="I234" s="64">
        <f>IFERROR(VLOOKUP(G234,CONTROL!C213:E454,3,FALSE),0)</f>
        <v>0</v>
      </c>
      <c r="J234" s="64">
        <f>IFERROR(VLOOKUP(G234,CONTROL!C213:F454,4,FALSE),0)</f>
        <v>0</v>
      </c>
      <c r="K234" s="117"/>
    </row>
    <row r="235" spans="6:11" ht="105" x14ac:dyDescent="0.25">
      <c r="F235" s="120" t="s">
        <v>190</v>
      </c>
      <c r="G235" s="31">
        <v>5021304006</v>
      </c>
      <c r="H235" s="31"/>
      <c r="I235" s="64">
        <f>IFERROR(VLOOKUP(G235,CONTROL!C214:E455,3,FALSE),0)</f>
        <v>0</v>
      </c>
      <c r="J235" s="64">
        <f>IFERROR(VLOOKUP(G235,CONTROL!C214:F455,4,FALSE),0)</f>
        <v>0</v>
      </c>
      <c r="K235" s="117"/>
    </row>
    <row r="236" spans="6:11" ht="105" x14ac:dyDescent="0.25">
      <c r="F236" s="120" t="s">
        <v>191</v>
      </c>
      <c r="G236" s="31">
        <v>5021304099</v>
      </c>
      <c r="H236" s="31"/>
      <c r="I236" s="64">
        <f>IFERROR(VLOOKUP(G236,CONTROL!C215:E456,3,FALSE),0)</f>
        <v>0</v>
      </c>
      <c r="J236" s="64">
        <f>IFERROR(VLOOKUP(G236,CONTROL!C215:F456,4,FALSE),0)</f>
        <v>0</v>
      </c>
      <c r="K236" s="117"/>
    </row>
    <row r="237" spans="6:11" ht="90" x14ac:dyDescent="0.25">
      <c r="F237" s="120" t="s">
        <v>141</v>
      </c>
      <c r="G237" s="31">
        <v>5021309000</v>
      </c>
      <c r="H237" s="31"/>
      <c r="I237" s="64">
        <f>IFERROR(VLOOKUP(G237,CONTROL!C216:E457,3,FALSE),0)</f>
        <v>0</v>
      </c>
      <c r="J237" s="64">
        <f>IFERROR(VLOOKUP(G237,CONTROL!C216:F457,4,FALSE),0)</f>
        <v>0</v>
      </c>
      <c r="K237" s="117"/>
    </row>
    <row r="238" spans="6:11" ht="60" x14ac:dyDescent="0.25">
      <c r="F238" s="120" t="s">
        <v>140</v>
      </c>
      <c r="G238" s="31">
        <v>5021307000</v>
      </c>
      <c r="H238" s="31"/>
      <c r="I238" s="64">
        <f>IFERROR(VLOOKUP(G238,CONTROL!C217:E458,3,FALSE),0)</f>
        <v>0</v>
      </c>
      <c r="J238" s="64">
        <f>IFERROR(VLOOKUP(G238,CONTROL!C217:F458,4,FALSE),0)</f>
        <v>0</v>
      </c>
      <c r="K238" s="117"/>
    </row>
    <row r="239" spans="6:11" ht="120" x14ac:dyDescent="0.25">
      <c r="F239" s="120" t="s">
        <v>192</v>
      </c>
      <c r="G239" s="31">
        <v>5021305002</v>
      </c>
      <c r="H239" s="31"/>
      <c r="I239" s="64">
        <f>IFERROR(VLOOKUP(G239,CONTROL!C218:E459,3,FALSE),0)</f>
        <v>0</v>
      </c>
      <c r="J239" s="64">
        <f>IFERROR(VLOOKUP(G239,CONTROL!C218:F459,4,FALSE),0)</f>
        <v>0</v>
      </c>
      <c r="K239" s="117"/>
    </row>
    <row r="240" spans="6:11" ht="120" x14ac:dyDescent="0.25">
      <c r="F240" s="120" t="s">
        <v>193</v>
      </c>
      <c r="G240" s="31">
        <v>5021305003</v>
      </c>
      <c r="H240" s="31"/>
      <c r="I240" s="64">
        <f>IFERROR(VLOOKUP(G240,CONTROL!C219:E460,3,FALSE),0)</f>
        <v>0</v>
      </c>
      <c r="J240" s="64">
        <f>IFERROR(VLOOKUP(G240,CONTROL!C219:F460,4,FALSE),0)</f>
        <v>0</v>
      </c>
      <c r="K240" s="117"/>
    </row>
    <row r="241" spans="6:11" ht="135" x14ac:dyDescent="0.25">
      <c r="F241" s="120" t="s">
        <v>194</v>
      </c>
      <c r="G241" s="31">
        <v>5021305007</v>
      </c>
      <c r="H241" s="31"/>
      <c r="I241" s="64">
        <f>IFERROR(VLOOKUP(G241,CONTROL!C220:E461,3,FALSE),0)</f>
        <v>0</v>
      </c>
      <c r="J241" s="64">
        <f>IFERROR(VLOOKUP(G241,CONTROL!C220:F461,4,FALSE),0)</f>
        <v>0</v>
      </c>
      <c r="K241" s="117"/>
    </row>
    <row r="242" spans="6:11" ht="150" x14ac:dyDescent="0.25">
      <c r="F242" s="120" t="s">
        <v>195</v>
      </c>
      <c r="G242" s="31">
        <v>5021305099</v>
      </c>
      <c r="H242" s="31"/>
      <c r="I242" s="64">
        <f>IFERROR(VLOOKUP(G242,CONTROL!C221:E462,3,FALSE),0)</f>
        <v>0</v>
      </c>
      <c r="J242" s="64">
        <f>IFERROR(VLOOKUP(G242,CONTROL!C221:F462,4,FALSE),0)</f>
        <v>0</v>
      </c>
      <c r="K242" s="117"/>
    </row>
    <row r="243" spans="6:11" ht="120" x14ac:dyDescent="0.25">
      <c r="F243" s="120" t="s">
        <v>196</v>
      </c>
      <c r="G243" s="31">
        <v>5021306001</v>
      </c>
      <c r="H243" s="31"/>
      <c r="I243" s="64">
        <f>IFERROR(VLOOKUP(G243,CONTROL!C222:E463,3,FALSE),0)</f>
        <v>0</v>
      </c>
      <c r="J243" s="64">
        <f>IFERROR(VLOOKUP(G243,CONTROL!C222:F463,4,FALSE),0)</f>
        <v>0</v>
      </c>
      <c r="K243" s="117"/>
    </row>
    <row r="244" spans="6:11" ht="60" x14ac:dyDescent="0.25">
      <c r="F244" s="120" t="s">
        <v>197</v>
      </c>
      <c r="G244" s="31">
        <v>5021399099</v>
      </c>
      <c r="H244" s="31"/>
      <c r="I244" s="64">
        <f>IFERROR(VLOOKUP(G244,CONTROL!C223:E464,3,FALSE),0)</f>
        <v>0</v>
      </c>
      <c r="J244" s="64">
        <f>IFERROR(VLOOKUP(G244,CONTROL!C223:F464,4,FALSE),0)</f>
        <v>0</v>
      </c>
      <c r="K244" s="117"/>
    </row>
    <row r="245" spans="6:11" x14ac:dyDescent="0.25">
      <c r="F245" s="120" t="s">
        <v>155</v>
      </c>
      <c r="G245" s="31">
        <v>5029908000</v>
      </c>
      <c r="H245" s="31"/>
      <c r="I245" s="64">
        <f>IFERROR(VLOOKUP(G245,CONTROL!C224:E465,3,FALSE),0)</f>
        <v>0</v>
      </c>
      <c r="J245" s="64">
        <f>IFERROR(VLOOKUP(G245,CONTROL!C224:F465,4,FALSE),0)</f>
        <v>0</v>
      </c>
      <c r="K245" s="117"/>
    </row>
    <row r="246" spans="6:11" ht="45" x14ac:dyDescent="0.25">
      <c r="F246" s="120" t="s">
        <v>142</v>
      </c>
      <c r="G246" s="31">
        <v>5021402000</v>
      </c>
      <c r="H246" s="31"/>
      <c r="I246" s="64">
        <f>IFERROR(VLOOKUP(G246,CONTROL!C225:E466,3,FALSE),0)</f>
        <v>0</v>
      </c>
      <c r="J246" s="64">
        <f>IFERROR(VLOOKUP(G246,CONTROL!C225:F466,4,FALSE),0)</f>
        <v>0</v>
      </c>
      <c r="K246" s="117"/>
    </row>
    <row r="247" spans="6:11" ht="45" x14ac:dyDescent="0.25">
      <c r="F247" s="120" t="s">
        <v>143</v>
      </c>
      <c r="G247" s="31">
        <v>5021403000</v>
      </c>
      <c r="H247" s="31"/>
      <c r="I247" s="64">
        <f>IFERROR(VLOOKUP(G247,CONTROL!C226:E467,3,FALSE),0)</f>
        <v>0</v>
      </c>
      <c r="J247" s="64">
        <f>IFERROR(VLOOKUP(G247,CONTROL!C226:F467,4,FALSE),0)</f>
        <v>0</v>
      </c>
      <c r="K247" s="117"/>
    </row>
    <row r="248" spans="6:11" ht="60" x14ac:dyDescent="0.25">
      <c r="F248" s="120" t="s">
        <v>144</v>
      </c>
      <c r="G248" s="31">
        <v>5021405000</v>
      </c>
      <c r="H248" s="31"/>
      <c r="I248" s="64">
        <f>IFERROR(VLOOKUP(G248,CONTROL!C227:E468,3,FALSE),0)</f>
        <v>0</v>
      </c>
      <c r="J248" s="64">
        <f>IFERROR(VLOOKUP(G248,CONTROL!C227:F468,4,FALSE),0)</f>
        <v>0</v>
      </c>
      <c r="K248" s="117"/>
    </row>
    <row r="249" spans="6:11" ht="30" x14ac:dyDescent="0.25">
      <c r="F249" s="120" t="s">
        <v>145</v>
      </c>
      <c r="G249" s="31">
        <v>5021499000</v>
      </c>
      <c r="H249" s="31"/>
      <c r="I249" s="64">
        <f>IFERROR(VLOOKUP(G249,CONTROL!C228:E469,3,FALSE),0)</f>
        <v>0</v>
      </c>
      <c r="J249" s="64">
        <f>IFERROR(VLOOKUP(G249,CONTROL!C228:F469,4,FALSE),0)</f>
        <v>0</v>
      </c>
      <c r="K249" s="117"/>
    </row>
    <row r="250" spans="6:11" ht="30" x14ac:dyDescent="0.25">
      <c r="F250" s="120" t="s">
        <v>157</v>
      </c>
      <c r="G250" s="31">
        <v>5030104000</v>
      </c>
      <c r="H250" s="31"/>
      <c r="I250" s="64">
        <f>IFERROR(VLOOKUP(G250,CONTROL!C229:E470,3,FALSE),0)</f>
        <v>0</v>
      </c>
      <c r="J250" s="64">
        <f>IFERROR(VLOOKUP(G250,CONTROL!C229:F470,4,FALSE),0)</f>
        <v>0</v>
      </c>
      <c r="K250" s="117"/>
    </row>
    <row r="251" spans="6:11" ht="60" x14ac:dyDescent="0.25">
      <c r="F251" s="120" t="s">
        <v>236</v>
      </c>
      <c r="G251" s="31">
        <v>5021003000</v>
      </c>
      <c r="H251" s="31"/>
      <c r="I251" s="64">
        <f>IFERROR(VLOOKUP(G251,CONTROL!C230:E471,3,FALSE),0)</f>
        <v>0</v>
      </c>
      <c r="J251" s="64">
        <f>IFERROR(VLOOKUP(G251,CONTROL!C230:F471,4,FALSE),0)</f>
        <v>0</v>
      </c>
      <c r="K251" s="117"/>
    </row>
    <row r="252" spans="6:11" ht="45" x14ac:dyDescent="0.25">
      <c r="F252" s="120" t="s">
        <v>146</v>
      </c>
      <c r="G252" s="31">
        <v>5021502000</v>
      </c>
      <c r="H252" s="31"/>
      <c r="I252" s="64">
        <f>IFERROR(VLOOKUP(G252,CONTROL!C231:E472,3,FALSE),0)</f>
        <v>0</v>
      </c>
      <c r="J252" s="64">
        <f>IFERROR(VLOOKUP(G252,CONTROL!C231:F472,4,FALSE),0)</f>
        <v>0</v>
      </c>
      <c r="K252" s="117"/>
    </row>
    <row r="253" spans="6:11" ht="30" x14ac:dyDescent="0.25">
      <c r="F253" s="120" t="s">
        <v>147</v>
      </c>
      <c r="G253" s="31">
        <v>5021503000</v>
      </c>
      <c r="H253" s="31"/>
      <c r="I253" s="64">
        <f>IFERROR(VLOOKUP(G253,CONTROL!C232:E473,3,FALSE),0)</f>
        <v>0</v>
      </c>
      <c r="J253" s="64">
        <f>IFERROR(VLOOKUP(G253,CONTROL!C232:F473,4,FALSE),0)</f>
        <v>0</v>
      </c>
      <c r="K253" s="117"/>
    </row>
    <row r="254" spans="6:11" ht="30" x14ac:dyDescent="0.25">
      <c r="F254" s="120" t="s">
        <v>148</v>
      </c>
      <c r="G254" s="31">
        <v>5021601000</v>
      </c>
      <c r="H254" s="31"/>
      <c r="I254" s="64">
        <f>IFERROR(VLOOKUP(G254,CONTROL!C233:E474,3,FALSE),0)</f>
        <v>0</v>
      </c>
      <c r="J254" s="64">
        <f>IFERROR(VLOOKUP(G254,CONTROL!C233:F474,4,FALSE),0)</f>
        <v>0</v>
      </c>
      <c r="K254" s="117"/>
    </row>
    <row r="255" spans="6:11" ht="60" x14ac:dyDescent="0.25">
      <c r="F255" s="120" t="s">
        <v>237</v>
      </c>
      <c r="G255" s="31">
        <v>5050201000</v>
      </c>
      <c r="H255" s="31"/>
      <c r="I255" s="64">
        <f>IFERROR(VLOOKUP(G255,CONTROL!C234:E475,3,FALSE),0)</f>
        <v>0</v>
      </c>
      <c r="J255" s="64">
        <f>IFERROR(VLOOKUP(G255,CONTROL!C234:F475,4,FALSE),0)</f>
        <v>0</v>
      </c>
      <c r="K255" s="117"/>
    </row>
    <row r="256" spans="6:11" ht="75" x14ac:dyDescent="0.25">
      <c r="F256" s="120" t="s">
        <v>353</v>
      </c>
      <c r="G256" s="31">
        <v>5050102003</v>
      </c>
      <c r="H256" s="31"/>
      <c r="I256" s="64">
        <f>IFERROR(VLOOKUP(G256,CONTROL!C235:E476,3,FALSE),0)</f>
        <v>0</v>
      </c>
      <c r="J256" s="64">
        <f>IFERROR(VLOOKUP(G256,CONTROL!C235:F476,4,FALSE),0)</f>
        <v>0</v>
      </c>
      <c r="K256" s="117"/>
    </row>
    <row r="257" spans="6:11" ht="30" x14ac:dyDescent="0.25">
      <c r="F257" s="120" t="s">
        <v>244</v>
      </c>
      <c r="G257" s="31">
        <v>5050104001</v>
      </c>
      <c r="H257" s="31"/>
      <c r="I257" s="64">
        <f>IFERROR(VLOOKUP(G257,CONTROL!C236:E477,3,FALSE),0)</f>
        <v>0</v>
      </c>
      <c r="J257" s="64">
        <f>IFERROR(VLOOKUP(G257,CONTROL!C236:F477,4,FALSE),0)</f>
        <v>0</v>
      </c>
      <c r="K257" s="117"/>
    </row>
    <row r="258" spans="6:11" ht="45" x14ac:dyDescent="0.25">
      <c r="F258" s="120" t="s">
        <v>245</v>
      </c>
      <c r="G258" s="31">
        <v>5050104099</v>
      </c>
      <c r="H258" s="31"/>
      <c r="I258" s="64">
        <f>IFERROR(VLOOKUP(G258,CONTROL!C237:E478,3,FALSE),0)</f>
        <v>0</v>
      </c>
      <c r="J258" s="64">
        <f>IFERROR(VLOOKUP(G258,CONTROL!C237:F478,4,FALSE),0)</f>
        <v>0</v>
      </c>
      <c r="K258" s="117"/>
    </row>
    <row r="259" spans="6:11" ht="45" x14ac:dyDescent="0.25">
      <c r="F259" s="120" t="s">
        <v>255</v>
      </c>
      <c r="G259" s="31">
        <v>5050107001</v>
      </c>
      <c r="H259" s="31"/>
      <c r="I259" s="64">
        <f>IFERROR(VLOOKUP(G259,CONTROL!C238:E479,3,FALSE),0)</f>
        <v>0</v>
      </c>
      <c r="J259" s="64">
        <f>IFERROR(VLOOKUP(G259,CONTROL!C238:F479,4,FALSE),0)</f>
        <v>0</v>
      </c>
      <c r="K259" s="117"/>
    </row>
    <row r="260" spans="6:11" ht="30" x14ac:dyDescent="0.25">
      <c r="F260" s="120" t="s">
        <v>256</v>
      </c>
      <c r="G260" s="31">
        <v>5050107002</v>
      </c>
      <c r="H260" s="31"/>
      <c r="I260" s="64">
        <f>IFERROR(VLOOKUP(G260,CONTROL!C239:E480,3,FALSE),0)</f>
        <v>0</v>
      </c>
      <c r="J260" s="64">
        <f>IFERROR(VLOOKUP(G260,CONTROL!C239:F480,4,FALSE),0)</f>
        <v>0</v>
      </c>
      <c r="K260" s="117"/>
    </row>
    <row r="261" spans="6:11" ht="45" x14ac:dyDescent="0.25">
      <c r="F261" s="120" t="s">
        <v>246</v>
      </c>
      <c r="G261" s="31">
        <v>5050105002</v>
      </c>
      <c r="H261" s="31"/>
      <c r="I261" s="64">
        <f>IFERROR(VLOOKUP(G261,CONTROL!C240:E481,3,FALSE),0)</f>
        <v>0</v>
      </c>
      <c r="J261" s="64">
        <f>IFERROR(VLOOKUP(G261,CONTROL!C240:F481,4,FALSE),0)</f>
        <v>0</v>
      </c>
      <c r="K261" s="117"/>
    </row>
    <row r="262" spans="6:11" ht="45" x14ac:dyDescent="0.25">
      <c r="F262" s="120" t="s">
        <v>247</v>
      </c>
      <c r="G262" s="31">
        <v>5050105003</v>
      </c>
      <c r="H262" s="31"/>
      <c r="I262" s="64">
        <f>IFERROR(VLOOKUP(G262,CONTROL!C241:E482,3,FALSE),0)</f>
        <v>0</v>
      </c>
      <c r="J262" s="64">
        <f>IFERROR(VLOOKUP(G262,CONTROL!C241:F482,4,FALSE),0)</f>
        <v>0</v>
      </c>
      <c r="K262" s="117"/>
    </row>
    <row r="263" spans="6:11" ht="75" x14ac:dyDescent="0.25">
      <c r="F263" s="120" t="s">
        <v>248</v>
      </c>
      <c r="G263" s="31">
        <v>5050105007</v>
      </c>
      <c r="H263" s="31"/>
      <c r="I263" s="64">
        <f>IFERROR(VLOOKUP(G263,CONTROL!C242:E483,3,FALSE),0)</f>
        <v>0</v>
      </c>
      <c r="J263" s="64">
        <f>IFERROR(VLOOKUP(G263,CONTROL!C242:F483,4,FALSE),0)</f>
        <v>0</v>
      </c>
      <c r="K263" s="117"/>
    </row>
    <row r="264" spans="6:11" ht="75" x14ac:dyDescent="0.25">
      <c r="F264" s="120" t="s">
        <v>249</v>
      </c>
      <c r="G264" s="31">
        <v>5050105009</v>
      </c>
      <c r="H264" s="31"/>
      <c r="I264" s="64">
        <f>IFERROR(VLOOKUP(G264,CONTROL!C243:E484,3,FALSE),0)</f>
        <v>0</v>
      </c>
      <c r="J264" s="64">
        <f>IFERROR(VLOOKUP(G264,CONTROL!C243:F484,4,FALSE),0)</f>
        <v>0</v>
      </c>
      <c r="K264" s="117"/>
    </row>
    <row r="265" spans="6:11" ht="45" x14ac:dyDescent="0.25">
      <c r="F265" s="120" t="s">
        <v>250</v>
      </c>
      <c r="G265" s="31">
        <v>5050105011</v>
      </c>
      <c r="H265" s="31"/>
      <c r="I265" s="64">
        <f>IFERROR(VLOOKUP(G265,CONTROL!C244:E485,3,FALSE),0)</f>
        <v>0</v>
      </c>
      <c r="J265" s="64">
        <f>IFERROR(VLOOKUP(G265,CONTROL!C244:F485,4,FALSE),0)</f>
        <v>0</v>
      </c>
      <c r="K265" s="117"/>
    </row>
    <row r="266" spans="6:11" ht="45" x14ac:dyDescent="0.25">
      <c r="F266" s="120" t="s">
        <v>251</v>
      </c>
      <c r="G266" s="31">
        <v>5050105013</v>
      </c>
      <c r="H266" s="31"/>
      <c r="I266" s="64">
        <f>IFERROR(VLOOKUP(G266,CONTROL!C245:E486,3,FALSE),0)</f>
        <v>0</v>
      </c>
      <c r="J266" s="64">
        <f>IFERROR(VLOOKUP(G266,CONTROL!C245:F486,4,FALSE),0)</f>
        <v>0</v>
      </c>
      <c r="K266" s="117"/>
    </row>
    <row r="267" spans="6:11" ht="75" x14ac:dyDescent="0.25">
      <c r="F267" s="120" t="s">
        <v>252</v>
      </c>
      <c r="G267" s="31">
        <v>5050105014</v>
      </c>
      <c r="H267" s="31"/>
      <c r="I267" s="64">
        <f>IFERROR(VLOOKUP(G267,CONTROL!C246:E487,3,FALSE),0)</f>
        <v>0</v>
      </c>
      <c r="J267" s="64">
        <f>IFERROR(VLOOKUP(G267,CONTROL!C246:F487,4,FALSE),0)</f>
        <v>0</v>
      </c>
      <c r="K267" s="117"/>
    </row>
    <row r="268" spans="6:11" ht="60" x14ac:dyDescent="0.25">
      <c r="F268" s="120" t="s">
        <v>253</v>
      </c>
      <c r="G268" s="31">
        <v>5050105099</v>
      </c>
      <c r="H268" s="31"/>
      <c r="I268" s="64">
        <f>IFERROR(VLOOKUP(G268,CONTROL!C247:E488,3,FALSE),0)</f>
        <v>0</v>
      </c>
      <c r="J268" s="64">
        <f>IFERROR(VLOOKUP(G268,CONTROL!C247:F488,4,FALSE),0)</f>
        <v>0</v>
      </c>
      <c r="K268" s="117"/>
    </row>
    <row r="269" spans="6:11" ht="45" x14ac:dyDescent="0.25">
      <c r="F269" s="120" t="s">
        <v>254</v>
      </c>
      <c r="G269" s="31">
        <v>5050106001</v>
      </c>
      <c r="H269" s="31"/>
      <c r="I269" s="64">
        <f>IFERROR(VLOOKUP(G269,CONTROL!C248:E489,3,FALSE),0)</f>
        <v>0</v>
      </c>
      <c r="J269" s="64">
        <f>IFERROR(VLOOKUP(G269,CONTROL!C248:F489,4,FALSE),0)</f>
        <v>0</v>
      </c>
      <c r="K269" s="117"/>
    </row>
    <row r="270" spans="6:11" ht="75" x14ac:dyDescent="0.25">
      <c r="F270" s="120" t="s">
        <v>257</v>
      </c>
      <c r="G270" s="31">
        <v>5050199099</v>
      </c>
      <c r="H270" s="31"/>
      <c r="I270" s="64">
        <f>IFERROR(VLOOKUP(G270,CONTROL!C249:E490,3,FALSE),0)</f>
        <v>0</v>
      </c>
      <c r="J270" s="64">
        <f>IFERROR(VLOOKUP(G270,CONTROL!C249:F490,4,FALSE),0)</f>
        <v>0</v>
      </c>
      <c r="K270" s="117"/>
    </row>
    <row r="271" spans="6:11" ht="75" x14ac:dyDescent="0.25">
      <c r="F271" s="120" t="s">
        <v>156</v>
      </c>
      <c r="G271" s="31">
        <v>5029999099</v>
      </c>
      <c r="H271" s="31"/>
      <c r="I271" s="64">
        <f>IFERROR(VLOOKUP(G271,CONTROL!C250:E491,3,FALSE),0)</f>
        <v>144780.93</v>
      </c>
      <c r="J271" s="64">
        <f>IFERROR(VLOOKUP(G271,CONTROL!C250:F491,4,FALSE),0)</f>
        <v>0</v>
      </c>
      <c r="K271" s="117"/>
    </row>
    <row r="272" spans="6:11" ht="30" x14ac:dyDescent="0.25">
      <c r="F272" s="120" t="s">
        <v>238</v>
      </c>
      <c r="G272" s="31">
        <v>5050409000</v>
      </c>
      <c r="H272" s="31"/>
      <c r="I272" s="64">
        <f>IFERROR(VLOOKUP(G272,CONTROL!C251:E492,3,FALSE),0)</f>
        <v>0</v>
      </c>
      <c r="J272" s="64">
        <f>IFERROR(VLOOKUP(G272,CONTROL!C251:F492,4,FALSE),0)</f>
        <v>0</v>
      </c>
      <c r="K272" s="117"/>
    </row>
    <row r="273" spans="3:11" ht="75" x14ac:dyDescent="0.25">
      <c r="F273" s="120" t="s">
        <v>354</v>
      </c>
      <c r="G273" s="31">
        <v>5060401000</v>
      </c>
      <c r="H273" s="31"/>
      <c r="I273" s="64">
        <f>IFERROR(VLOOKUP(G273,CONTROL!C252:E493,3,FALSE),0)</f>
        <v>0</v>
      </c>
      <c r="J273" s="64">
        <f>IFERROR(VLOOKUP(G273,CONTROL!C252:F493,4,FALSE),0)</f>
        <v>0</v>
      </c>
      <c r="K273" s="117"/>
    </row>
    <row r="274" spans="3:11" x14ac:dyDescent="0.25">
      <c r="F274" s="120" t="s">
        <v>239</v>
      </c>
      <c r="G274" s="31">
        <v>5050499000</v>
      </c>
      <c r="H274" s="31"/>
      <c r="I274" s="64">
        <f>IFERROR(VLOOKUP(G274,CONTROL!C253:E494,3,FALSE),0)</f>
        <v>0</v>
      </c>
      <c r="J274" s="64">
        <f>IFERROR(VLOOKUP(G274,CONTROL!C253:F494,4,FALSE),0)</f>
        <v>0</v>
      </c>
      <c r="K274" s="117"/>
    </row>
    <row r="275" spans="3:11" ht="15.75" thickBot="1" x14ac:dyDescent="0.3">
      <c r="F275" s="179" t="s">
        <v>258</v>
      </c>
      <c r="G275" s="179"/>
      <c r="H275" s="179"/>
      <c r="I275" s="118">
        <f t="shared" ref="I275:J275" si="7">SUM(I34:I274)</f>
        <v>906184.32999999984</v>
      </c>
      <c r="J275" s="119">
        <f t="shared" si="7"/>
        <v>906184.32999999984</v>
      </c>
      <c r="K275" s="117"/>
    </row>
    <row r="276" spans="3:11" ht="15.75" thickTop="1" x14ac:dyDescent="0.25"/>
    <row r="278" spans="3:11" ht="20.25" x14ac:dyDescent="0.3">
      <c r="C278" s="52" t="s">
        <v>309</v>
      </c>
      <c r="D278" s="53"/>
      <c r="E278" s="54"/>
      <c r="F278" s="55"/>
      <c r="G278" s="54"/>
      <c r="H278" s="56" t="s">
        <v>310</v>
      </c>
      <c r="I278" s="57"/>
    </row>
    <row r="279" spans="3:11" ht="20.25" x14ac:dyDescent="0.3">
      <c r="C279" s="94"/>
      <c r="D279" s="57"/>
      <c r="E279" s="54"/>
      <c r="F279" s="54"/>
      <c r="G279" s="54"/>
      <c r="H279" s="54"/>
      <c r="I279" s="54"/>
    </row>
    <row r="280" spans="3:11" ht="16.5" x14ac:dyDescent="0.3">
      <c r="C280" s="95"/>
      <c r="D280" s="58"/>
      <c r="E280" s="13"/>
      <c r="F280" s="12"/>
      <c r="G280" s="13"/>
      <c r="H280" s="13"/>
      <c r="I280" s="59"/>
    </row>
    <row r="281" spans="3:11" ht="16.5" x14ac:dyDescent="0.3">
      <c r="C281" s="95"/>
      <c r="D281" s="58"/>
      <c r="E281" s="13"/>
      <c r="F281" s="12"/>
      <c r="G281" s="13"/>
      <c r="H281" s="13"/>
      <c r="I281" s="59"/>
    </row>
    <row r="282" spans="3:11" ht="16.5" x14ac:dyDescent="0.3">
      <c r="C282" s="96"/>
      <c r="D282" s="58"/>
      <c r="E282" s="13"/>
      <c r="F282" s="12"/>
      <c r="G282" s="13"/>
      <c r="H282" s="13"/>
      <c r="I282" s="59"/>
    </row>
    <row r="283" spans="3:11" ht="20.25" x14ac:dyDescent="0.3">
      <c r="C283" s="60" t="s">
        <v>376</v>
      </c>
      <c r="D283" s="53"/>
      <c r="E283" s="62"/>
      <c r="F283" s="61"/>
      <c r="G283" s="62"/>
      <c r="H283" s="62" t="s">
        <v>362</v>
      </c>
      <c r="I283" s="62"/>
      <c r="J283" s="46"/>
    </row>
    <row r="284" spans="3:11" ht="20.25" x14ac:dyDescent="0.3">
      <c r="C284" s="52" t="s">
        <v>311</v>
      </c>
      <c r="D284" s="53"/>
      <c r="E284" s="57"/>
      <c r="F284" s="55"/>
      <c r="G284" s="57"/>
      <c r="H284" s="57" t="s">
        <v>312</v>
      </c>
      <c r="I284" s="57"/>
      <c r="J284" s="46"/>
    </row>
  </sheetData>
  <autoFilter ref="A10:JB275"/>
  <mergeCells count="23">
    <mergeCell ref="F275:H275"/>
    <mergeCell ref="H32:H33"/>
    <mergeCell ref="I32:J32"/>
    <mergeCell ref="G32:G33"/>
    <mergeCell ref="F32:F33"/>
    <mergeCell ref="A8:A10"/>
    <mergeCell ref="L8:L10"/>
    <mergeCell ref="E8:E10"/>
    <mergeCell ref="K8:K10"/>
    <mergeCell ref="J8:J10"/>
    <mergeCell ref="I8:I10"/>
    <mergeCell ref="H8:H10"/>
    <mergeCell ref="G8:G10"/>
    <mergeCell ref="F8:F10"/>
    <mergeCell ref="D8:D10"/>
    <mergeCell ref="C8:C10"/>
    <mergeCell ref="B8:B10"/>
    <mergeCell ref="F31:J31"/>
    <mergeCell ref="Q8:Q10"/>
    <mergeCell ref="P8:P10"/>
    <mergeCell ref="O8:O10"/>
    <mergeCell ref="M8:M10"/>
    <mergeCell ref="N8:N10"/>
  </mergeCells>
  <pageMargins left="0.7" right="0.7" top="0.75" bottom="0.75" header="0.3" footer="0.3"/>
  <pageSetup paperSize="9" scale="1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56"/>
  <sheetViews>
    <sheetView topLeftCell="A4" zoomScale="98" workbookViewId="0">
      <pane xSplit="6" ySplit="16" topLeftCell="G20" activePane="bottomRight" state="frozen"/>
      <selection activeCell="A4" sqref="A4"/>
      <selection pane="topRight" activeCell="G4" sqref="G4"/>
      <selection pane="bottomLeft" activeCell="A19" sqref="A19"/>
      <selection pane="bottomRight" activeCell="K24" sqref="K24"/>
    </sheetView>
  </sheetViews>
  <sheetFormatPr defaultColWidth="8.85546875" defaultRowHeight="12.75" x14ac:dyDescent="0.2"/>
  <cols>
    <col min="1" max="1" width="50.28515625" style="74" customWidth="1"/>
    <col min="2" max="2" width="9" style="75" hidden="1" customWidth="1"/>
    <col min="3" max="3" width="16" style="75" customWidth="1"/>
    <col min="4" max="4" width="8.85546875" style="75"/>
    <col min="5" max="5" width="17.5703125" style="76" customWidth="1"/>
    <col min="6" max="6" width="16.42578125" style="76" customWidth="1"/>
    <col min="7" max="10" width="8.85546875" style="2"/>
    <col min="11" max="14" width="23.85546875" style="140" customWidth="1"/>
    <col min="15" max="16384" width="8.85546875" style="2"/>
  </cols>
  <sheetData>
    <row r="1" spans="1:14" s="3" customFormat="1" x14ac:dyDescent="0.2">
      <c r="A1" s="71" t="s">
        <v>209</v>
      </c>
      <c r="B1" s="72"/>
      <c r="C1" s="72"/>
      <c r="D1" s="72"/>
      <c r="E1" s="73"/>
      <c r="F1" s="73"/>
      <c r="K1" s="139"/>
      <c r="L1" s="139"/>
      <c r="M1" s="139"/>
      <c r="N1" s="139"/>
    </row>
    <row r="2" spans="1:14" s="3" customFormat="1" x14ac:dyDescent="0.2">
      <c r="A2" s="71" t="s">
        <v>210</v>
      </c>
      <c r="B2" s="72"/>
      <c r="C2" s="72"/>
      <c r="D2" s="72"/>
      <c r="E2" s="73"/>
      <c r="F2" s="73"/>
      <c r="K2" s="139"/>
      <c r="L2" s="139"/>
      <c r="M2" s="139"/>
      <c r="N2" s="139"/>
    </row>
    <row r="3" spans="1:14" s="3" customFormat="1" x14ac:dyDescent="0.2">
      <c r="A3" s="71"/>
      <c r="B3" s="72"/>
      <c r="C3" s="72"/>
      <c r="D3" s="72"/>
      <c r="E3" s="182" t="s">
        <v>259</v>
      </c>
      <c r="F3" s="182"/>
      <c r="K3" s="139"/>
      <c r="L3" s="139"/>
      <c r="M3" s="139"/>
      <c r="N3" s="139"/>
    </row>
    <row r="4" spans="1:14" s="3" customFormat="1" x14ac:dyDescent="0.2">
      <c r="A4" s="71" t="s">
        <v>211</v>
      </c>
      <c r="B4" s="72" t="s">
        <v>212</v>
      </c>
      <c r="C4" s="72" t="s">
        <v>213</v>
      </c>
      <c r="D4" s="72"/>
      <c r="E4" s="182"/>
      <c r="F4" s="182"/>
      <c r="K4" s="139"/>
      <c r="L4" s="139"/>
      <c r="M4" s="139"/>
      <c r="N4" s="139"/>
    </row>
    <row r="5" spans="1:14" s="3" customFormat="1" x14ac:dyDescent="0.2">
      <c r="A5" s="71"/>
      <c r="B5" s="72" t="s">
        <v>214</v>
      </c>
      <c r="C5" s="72" t="s">
        <v>214</v>
      </c>
      <c r="D5" s="72"/>
      <c r="E5" s="73" t="s">
        <v>215</v>
      </c>
      <c r="F5" s="73" t="s">
        <v>216</v>
      </c>
      <c r="H5" s="39"/>
      <c r="I5" s="2" t="s">
        <v>294</v>
      </c>
      <c r="K5" s="139"/>
      <c r="L5" s="139"/>
      <c r="M5" s="139"/>
      <c r="N5" s="139"/>
    </row>
    <row r="6" spans="1:14" x14ac:dyDescent="0.2">
      <c r="H6" s="40"/>
      <c r="I6" s="2" t="s">
        <v>295</v>
      </c>
    </row>
    <row r="7" spans="1:14" x14ac:dyDescent="0.2">
      <c r="A7" s="74" t="s">
        <v>217</v>
      </c>
      <c r="B7" s="75">
        <v>102</v>
      </c>
      <c r="C7" s="75">
        <v>1010101000</v>
      </c>
      <c r="E7" s="77">
        <f>IFERROR(HLOOKUP(C7,'DECEMBER MDS TF '!$AV$10:$IR$26,17,FALSE),0)</f>
        <v>0</v>
      </c>
      <c r="F7" s="76">
        <f>IFERROR(HLOOKUP(C7,'DECEMBER MDS TF '!$R$10:$AU$26,17,FALSE),0)</f>
        <v>0</v>
      </c>
    </row>
    <row r="8" spans="1:14" ht="23.25" x14ac:dyDescent="0.35">
      <c r="A8" s="74" t="s">
        <v>87</v>
      </c>
      <c r="B8" s="75">
        <v>103</v>
      </c>
      <c r="C8" s="75">
        <v>1990102000</v>
      </c>
      <c r="E8" s="77">
        <f>IFERROR(HLOOKUP(C8,'DECEMBER MDS TF '!$AV$10:$IR$26,17,FALSE),0)</f>
        <v>0</v>
      </c>
      <c r="F8" s="76">
        <f>IFERROR(HLOOKUP(C8,'DECEMBER MDS TF '!$R$10:$AU$26,17,FALSE),0)</f>
        <v>0</v>
      </c>
      <c r="I8" s="150"/>
    </row>
    <row r="9" spans="1:14" x14ac:dyDescent="0.2">
      <c r="A9" s="74" t="s">
        <v>314</v>
      </c>
      <c r="B9" s="75">
        <v>103</v>
      </c>
      <c r="C9" s="75">
        <v>1990103000</v>
      </c>
      <c r="E9" s="77">
        <f>IFERROR(HLOOKUP(C9,'DECEMBER MDS TF '!$AV$10:$IR$26,17,FALSE),0)</f>
        <v>539219.06999999995</v>
      </c>
      <c r="F9" s="76">
        <f>IFERROR(HLOOKUP(C9,'DECEMBER MDS TF '!$R$10:$AU$26,17,FALSE),0)</f>
        <v>0</v>
      </c>
    </row>
    <row r="10" spans="1:14" x14ac:dyDescent="0.2">
      <c r="A10" s="74" t="s">
        <v>32</v>
      </c>
      <c r="B10" s="75">
        <v>104</v>
      </c>
      <c r="C10" s="75">
        <v>1010102000</v>
      </c>
      <c r="E10" s="77">
        <f>IFERROR(HLOOKUP(C10,'DECEMBER MDS TF '!$AV$10:$IR$26,17,FALSE),0)</f>
        <v>0</v>
      </c>
      <c r="F10" s="76">
        <f>IFERROR(HLOOKUP(C10,'DECEMBER MDS TF '!$R$10:$AU$26,17,FALSE),0)</f>
        <v>0</v>
      </c>
    </row>
    <row r="11" spans="1:14" ht="25.5" x14ac:dyDescent="0.2">
      <c r="A11" s="74" t="s">
        <v>219</v>
      </c>
      <c r="B11" s="75">
        <v>108</v>
      </c>
      <c r="C11" s="75">
        <v>1010404000</v>
      </c>
      <c r="E11" s="77">
        <f>IFERROR(HLOOKUP(C11,'DECEMBER MDS TF '!$AV$10:$IR$26,17,FALSE),0)</f>
        <v>0</v>
      </c>
      <c r="F11" s="76">
        <f>IFERROR(HLOOKUP(C11,'DECEMBER MDS TF '!$R$10:$AU$26,17,FALSE),0)</f>
        <v>0</v>
      </c>
    </row>
    <row r="12" spans="1:14" x14ac:dyDescent="0.2">
      <c r="A12" s="74" t="s">
        <v>240</v>
      </c>
      <c r="B12" s="75">
        <v>111</v>
      </c>
      <c r="C12" s="75">
        <v>1010202016</v>
      </c>
      <c r="E12" s="77">
        <f>IFERROR(HLOOKUP(C12,'DECEMBER MDS TF '!$AV$10:$IR$26,17,FALSE),0)</f>
        <v>0</v>
      </c>
      <c r="F12" s="76">
        <f>IFERROR(HLOOKUP(C12,'DECEMBER MDS TF '!$R$10:$AU$26,17,FALSE),0)</f>
        <v>724022.23999999987</v>
      </c>
    </row>
    <row r="13" spans="1:14" x14ac:dyDescent="0.2">
      <c r="A13" s="74" t="s">
        <v>241</v>
      </c>
      <c r="B13" s="75">
        <v>111</v>
      </c>
      <c r="C13" s="75">
        <v>1010202024</v>
      </c>
      <c r="E13" s="77">
        <f>IFERROR(HLOOKUP(C13,'DECEMBER MDS TF '!$AV$10:$IR$26,17,FALSE),0)</f>
        <v>0</v>
      </c>
      <c r="F13" s="76">
        <f>IFERROR(HLOOKUP(C13,'DECEMBER MDS TF '!$R$10:$AU$26,17,FALSE),0)</f>
        <v>0</v>
      </c>
    </row>
    <row r="14" spans="1:14" ht="25.5" x14ac:dyDescent="0.2">
      <c r="A14" s="78" t="s">
        <v>242</v>
      </c>
      <c r="B14" s="79">
        <v>111</v>
      </c>
      <c r="C14" s="79">
        <v>1010202030</v>
      </c>
      <c r="D14" s="79"/>
      <c r="E14" s="77">
        <f>IFERROR(HLOOKUP(C14,'DECEMBER MDS TF '!$AV$10:$IR$26,17,FALSE),0)</f>
        <v>0</v>
      </c>
      <c r="F14" s="76">
        <f>IFERROR(HLOOKUP(C14,'DECEMBER MDS TF '!$R$10:$AU$26,17,FALSE),0)</f>
        <v>0</v>
      </c>
    </row>
    <row r="15" spans="1:14" x14ac:dyDescent="0.2">
      <c r="A15" s="74" t="s">
        <v>36</v>
      </c>
      <c r="B15" s="75">
        <v>121</v>
      </c>
      <c r="C15" s="75">
        <v>1030101000</v>
      </c>
      <c r="E15" s="77">
        <f>IFERROR(HLOOKUP(C15,'DECEMBER MDS TF '!$AV$10:$IR$26,17,FALSE),0)</f>
        <v>0</v>
      </c>
      <c r="F15" s="76">
        <f>IFERROR(HLOOKUP(C15,'DECEMBER MDS TF '!$R$10:$AU$26,17,FALSE),0)</f>
        <v>0</v>
      </c>
    </row>
    <row r="16" spans="1:14" x14ac:dyDescent="0.2">
      <c r="A16" s="74" t="s">
        <v>42</v>
      </c>
      <c r="B16" s="75">
        <v>123</v>
      </c>
      <c r="C16" s="75">
        <v>1030501000</v>
      </c>
      <c r="E16" s="77">
        <f>IFERROR(HLOOKUP(C16,'DECEMBER MDS TF '!$AV$10:$IR$26,17,FALSE),0)</f>
        <v>0</v>
      </c>
      <c r="F16" s="76">
        <f>IFERROR(HLOOKUP(C16,'DECEMBER MDS TF '!$R$10:$AU$26,17,FALSE),0)</f>
        <v>0</v>
      </c>
    </row>
    <row r="17" spans="1:6" x14ac:dyDescent="0.2">
      <c r="A17" s="74" t="s">
        <v>43</v>
      </c>
      <c r="B17" s="75">
        <v>123</v>
      </c>
      <c r="C17" s="75">
        <v>1039902000</v>
      </c>
      <c r="E17" s="77">
        <f>IFERROR(HLOOKUP(C17,'DECEMBER MDS TF '!$AV$10:$IR$26,17,FALSE),0)</f>
        <v>0</v>
      </c>
      <c r="F17" s="76">
        <f>IFERROR(HLOOKUP(C17,'DECEMBER MDS TF '!$R$10:$AU$26,17,FALSE),0)</f>
        <v>0</v>
      </c>
    </row>
    <row r="18" spans="1:6" x14ac:dyDescent="0.2">
      <c r="A18" s="74" t="s">
        <v>37</v>
      </c>
      <c r="B18" s="75">
        <v>126</v>
      </c>
      <c r="C18" s="75">
        <v>1030199000</v>
      </c>
      <c r="E18" s="77">
        <f>IFERROR(HLOOKUP(C18,'DECEMBER MDS TF '!$AV$10:$IR$26,17,FALSE),0)</f>
        <v>0</v>
      </c>
      <c r="F18" s="76">
        <f>IFERROR(HLOOKUP(C18,'DECEMBER MDS TF '!$R$10:$AU$26,17,FALSE),0)</f>
        <v>0</v>
      </c>
    </row>
    <row r="19" spans="1:6" x14ac:dyDescent="0.2">
      <c r="A19" s="74" t="s">
        <v>33</v>
      </c>
      <c r="B19" s="75">
        <v>411</v>
      </c>
      <c r="C19" s="75">
        <v>1010401000</v>
      </c>
      <c r="E19" s="77">
        <f>IFERROR(HLOOKUP(C19,'DECEMBER MDS TF '!$AV$10:$IR$26,17,FALSE),0)</f>
        <v>0</v>
      </c>
      <c r="F19" s="76">
        <f>IFERROR(HLOOKUP(C19,'DECEMBER MDS TF '!$R$10:$AU$26,17,FALSE),0)</f>
        <v>0</v>
      </c>
    </row>
    <row r="20" spans="1:6" x14ac:dyDescent="0.2">
      <c r="A20" s="74" t="s">
        <v>218</v>
      </c>
      <c r="B20" s="75">
        <v>131</v>
      </c>
      <c r="C20" s="75">
        <v>1010403000</v>
      </c>
      <c r="E20" s="77">
        <f>IFERROR(HLOOKUP(C20,'DECEMBER MDS TF '!$AV$10:$IR$26,17,FALSE),0)</f>
        <v>0</v>
      </c>
      <c r="F20" s="76">
        <f>IFERROR(HLOOKUP(C20,'DECEMBER MDS TF '!$R$10:$AU$26,17,FALSE),0)</f>
        <v>0</v>
      </c>
    </row>
    <row r="21" spans="1:6" x14ac:dyDescent="0.2">
      <c r="A21" s="74" t="s">
        <v>220</v>
      </c>
      <c r="B21" s="75" t="s">
        <v>315</v>
      </c>
      <c r="C21" s="75">
        <v>1010406000</v>
      </c>
      <c r="E21" s="77">
        <f>IFERROR(HLOOKUP(C21,'DECEMBER MDS TF '!$AV$10:$IR$26,17,FALSE),0)</f>
        <v>0</v>
      </c>
      <c r="F21" s="76">
        <f>IFERROR(HLOOKUP(C21,'DECEMBER MDS TF '!$R$10:$AU$26,17,FALSE),0)</f>
        <v>0</v>
      </c>
    </row>
    <row r="22" spans="1:6" x14ac:dyDescent="0.2">
      <c r="A22" s="74" t="s">
        <v>221</v>
      </c>
      <c r="C22" s="75">
        <v>1010407000</v>
      </c>
      <c r="E22" s="77">
        <f>IFERROR(HLOOKUP(C22,'DECEMBER MDS TF '!$AV$10:$IR$26,17,FALSE),0)</f>
        <v>0</v>
      </c>
      <c r="F22" s="76">
        <f>IFERROR(HLOOKUP(C22,'DECEMBER MDS TF '!$R$10:$AU$26,17,FALSE),0)</f>
        <v>0</v>
      </c>
    </row>
    <row r="23" spans="1:6" x14ac:dyDescent="0.2">
      <c r="A23" s="80" t="s">
        <v>296</v>
      </c>
      <c r="B23" s="81"/>
      <c r="C23" s="81">
        <v>1010409000</v>
      </c>
      <c r="D23" s="81"/>
      <c r="E23" s="77">
        <f>IFERROR(HLOOKUP(C23,'DECEMBER MDS TF '!$AV$10:$IR$26,17,FALSE),0)</f>
        <v>0</v>
      </c>
      <c r="F23" s="76">
        <f>IFERROR(HLOOKUP(C23,'DECEMBER MDS TF '!$R$10:$AU$26,17,FALSE),0)</f>
        <v>0</v>
      </c>
    </row>
    <row r="24" spans="1:6" x14ac:dyDescent="0.2">
      <c r="A24" s="80" t="s">
        <v>360</v>
      </c>
      <c r="B24" s="81"/>
      <c r="C24" s="81">
        <v>1010408000</v>
      </c>
      <c r="D24" s="81"/>
      <c r="E24" s="77">
        <f>IFERROR(HLOOKUP(C24,'DECEMBER MDS TF '!$AV$10:$IR$26,17,FALSE),0)</f>
        <v>0</v>
      </c>
      <c r="F24" s="76">
        <f>IFERROR(HLOOKUP(C24,'DECEMBER MDS TF '!$R$10:$AU$26,17,FALSE),0)</f>
        <v>0</v>
      </c>
    </row>
    <row r="25" spans="1:6" x14ac:dyDescent="0.2">
      <c r="A25" s="80" t="s">
        <v>38</v>
      </c>
      <c r="B25" s="81">
        <v>136</v>
      </c>
      <c r="C25" s="81">
        <v>1030301000</v>
      </c>
      <c r="D25" s="81"/>
      <c r="E25" s="77">
        <f>IFERROR(HLOOKUP(C25,'DECEMBER MDS TF '!$AV$10:$IR$26,17,FALSE),0)</f>
        <v>0</v>
      </c>
      <c r="F25" s="76">
        <f>IFERROR(HLOOKUP(C25,'DECEMBER MDS TF '!$R$10:$AU$26,17,FALSE),0)</f>
        <v>0</v>
      </c>
    </row>
    <row r="26" spans="1:6" x14ac:dyDescent="0.2">
      <c r="A26" s="80" t="s">
        <v>39</v>
      </c>
      <c r="B26" s="81">
        <v>137</v>
      </c>
      <c r="C26" s="81">
        <v>1030302000</v>
      </c>
      <c r="D26" s="81"/>
      <c r="E26" s="77">
        <f>IFERROR(HLOOKUP(C26,'DECEMBER MDS TF '!$AV$10:$IR$26,17,FALSE),0)</f>
        <v>0</v>
      </c>
      <c r="F26" s="76">
        <f>IFERROR(HLOOKUP(C26,'DECEMBER MDS TF '!$R$10:$AU$26,17,FALSE),0)</f>
        <v>0</v>
      </c>
    </row>
    <row r="27" spans="1:6" x14ac:dyDescent="0.2">
      <c r="A27" s="74" t="s">
        <v>40</v>
      </c>
      <c r="B27" s="75">
        <v>138</v>
      </c>
      <c r="C27" s="75">
        <v>1030303000</v>
      </c>
      <c r="E27" s="77">
        <f>IFERROR(HLOOKUP(C27,'DECEMBER MDS TF '!$AV$10:$IR$26,17,FALSE),0)</f>
        <v>0</v>
      </c>
      <c r="F27" s="76">
        <f>IFERROR(HLOOKUP(C27,'DECEMBER MDS TF '!$R$10:$AU$26,17,FALSE),0)</f>
        <v>0</v>
      </c>
    </row>
    <row r="28" spans="1:6" x14ac:dyDescent="0.2">
      <c r="A28" s="74" t="s">
        <v>44</v>
      </c>
      <c r="B28" s="75">
        <v>139</v>
      </c>
      <c r="C28" s="75">
        <v>1039903000</v>
      </c>
      <c r="E28" s="77">
        <f>IFERROR(HLOOKUP(C28,'DECEMBER MDS TF '!$AV$10:$IR$26,17,FALSE),0)</f>
        <v>0</v>
      </c>
      <c r="F28" s="76">
        <f>IFERROR(HLOOKUP(C28,'DECEMBER MDS TF '!$R$10:$AU$26,17,FALSE),0)</f>
        <v>0</v>
      </c>
    </row>
    <row r="29" spans="1:6" x14ac:dyDescent="0.2">
      <c r="A29" s="74" t="s">
        <v>41</v>
      </c>
      <c r="B29" s="75">
        <v>144</v>
      </c>
      <c r="C29" s="75">
        <v>1030405000</v>
      </c>
      <c r="E29" s="77">
        <f>IFERROR(HLOOKUP(C29,'DECEMBER MDS TF '!$AV$10:$IR$26,17,FALSE),0)</f>
        <v>0</v>
      </c>
      <c r="F29" s="76">
        <f>IFERROR(HLOOKUP(C29,'DECEMBER MDS TF '!$R$10:$AU$26,17,FALSE),0)</f>
        <v>0</v>
      </c>
    </row>
    <row r="30" spans="1:6" x14ac:dyDescent="0.2">
      <c r="A30" s="74" t="s">
        <v>24</v>
      </c>
      <c r="B30" s="75">
        <v>148</v>
      </c>
      <c r="C30" s="75">
        <v>1990104000</v>
      </c>
      <c r="E30" s="77">
        <f>IFERROR(HLOOKUP(C30,'DECEMBER MDS TF '!$AV$10:$IR$26,17,FALSE),0)</f>
        <v>0</v>
      </c>
      <c r="F30" s="76">
        <f>IFERROR(HLOOKUP(C30,'DECEMBER MDS TF '!$R$10:$AU$26,17,FALSE),0)</f>
        <v>0</v>
      </c>
    </row>
    <row r="31" spans="1:6" x14ac:dyDescent="0.2">
      <c r="A31" s="74" t="s">
        <v>45</v>
      </c>
      <c r="B31" s="75">
        <v>149</v>
      </c>
      <c r="C31" s="75">
        <v>1039999000</v>
      </c>
      <c r="E31" s="77">
        <f>IFERROR(HLOOKUP(C31,'DECEMBER MDS TF '!$AV$10:$IR$26,17,FALSE),0)</f>
        <v>0</v>
      </c>
      <c r="F31" s="76">
        <f>IFERROR(HLOOKUP(C31,'DECEMBER MDS TF '!$R$10:$AU$26,17,FALSE),0)</f>
        <v>0</v>
      </c>
    </row>
    <row r="32" spans="1:6" x14ac:dyDescent="0.2">
      <c r="A32" s="74" t="s">
        <v>316</v>
      </c>
      <c r="C32" s="75">
        <v>1040299000</v>
      </c>
      <c r="E32" s="77">
        <f>IFERROR(HLOOKUP(C32,'DECEMBER MDS TF '!$AV$10:$IR$26,17,FALSE),0)</f>
        <v>0</v>
      </c>
      <c r="F32" s="76">
        <f>IFERROR(HLOOKUP(C32,'DECEMBER MDS TF '!$R$10:$AU$26,17,FALSE),0)</f>
        <v>0</v>
      </c>
    </row>
    <row r="33" spans="1:6" x14ac:dyDescent="0.2">
      <c r="A33" s="74" t="s">
        <v>46</v>
      </c>
      <c r="C33" s="75">
        <v>1040202000</v>
      </c>
      <c r="E33" s="77">
        <f>IFERROR(HLOOKUP(C33,'DECEMBER MDS TF '!$AV$10:$IR$26,17,FALSE),0)</f>
        <v>0</v>
      </c>
      <c r="F33" s="76">
        <f>IFERROR(HLOOKUP(C33,'DECEMBER MDS TF '!$R$10:$AU$26,17,FALSE),0)</f>
        <v>0</v>
      </c>
    </row>
    <row r="34" spans="1:6" x14ac:dyDescent="0.2">
      <c r="A34" s="74" t="s">
        <v>378</v>
      </c>
      <c r="C34" s="75">
        <v>1040204000</v>
      </c>
      <c r="E34" s="77">
        <f>IFERROR(HLOOKUP(C34,'DECEMBER MDS TF '!$AV$10:$IR$26,17,FALSE),0)</f>
        <v>0</v>
      </c>
      <c r="F34" s="76">
        <f>IFERROR(HLOOKUP(C34,'DECEMBER MDS TF '!$R$10:$AU$26,17,FALSE),0)</f>
        <v>0</v>
      </c>
    </row>
    <row r="35" spans="1:6" x14ac:dyDescent="0.2">
      <c r="A35" s="74" t="s">
        <v>47</v>
      </c>
      <c r="B35" s="75">
        <v>155</v>
      </c>
      <c r="C35" s="75">
        <v>1040401000</v>
      </c>
      <c r="E35" s="77">
        <f>IFERROR(HLOOKUP(C35,'DECEMBER MDS TF '!$AV$10:$IR$26,17,FALSE),0)</f>
        <v>0</v>
      </c>
      <c r="F35" s="76">
        <f>IFERROR(HLOOKUP(C35,'DECEMBER MDS TF '!$R$10:$AU$26,17,FALSE),0)</f>
        <v>0</v>
      </c>
    </row>
    <row r="36" spans="1:6" x14ac:dyDescent="0.2">
      <c r="A36" s="74" t="s">
        <v>48</v>
      </c>
      <c r="B36" s="75">
        <v>158</v>
      </c>
      <c r="C36" s="75">
        <v>1040405000</v>
      </c>
      <c r="E36" s="77">
        <f>IFERROR(HLOOKUP(C36,'DECEMBER MDS TF '!$AV$10:$IR$26,17,FALSE),0)</f>
        <v>0</v>
      </c>
      <c r="F36" s="76">
        <f>IFERROR(HLOOKUP(C36,'DECEMBER MDS TF '!$R$10:$AU$26,17,FALSE),0)</f>
        <v>0</v>
      </c>
    </row>
    <row r="37" spans="1:6" x14ac:dyDescent="0.2">
      <c r="A37" s="74" t="s">
        <v>49</v>
      </c>
      <c r="B37" s="75">
        <v>159</v>
      </c>
      <c r="C37" s="75">
        <v>1040406000</v>
      </c>
      <c r="E37" s="77">
        <f>IFERROR(HLOOKUP(C37,'DECEMBER MDS TF '!$AV$10:$IR$26,17,FALSE),0)</f>
        <v>0</v>
      </c>
      <c r="F37" s="76">
        <f>IFERROR(HLOOKUP(C37,'DECEMBER MDS TF '!$R$10:$AU$26,17,FALSE),0)</f>
        <v>0</v>
      </c>
    </row>
    <row r="38" spans="1:6" x14ac:dyDescent="0.2">
      <c r="A38" s="85" t="s">
        <v>355</v>
      </c>
      <c r="B38" s="86"/>
      <c r="C38" s="86">
        <v>1040407000</v>
      </c>
      <c r="D38" s="86"/>
      <c r="E38" s="77">
        <f>IFERROR(HLOOKUP(C38,'DECEMBER MDS TF '!$AV$10:$IR$26,17,FALSE),0)</f>
        <v>0</v>
      </c>
      <c r="F38" s="76">
        <f>IFERROR(HLOOKUP(C38,'DECEMBER MDS TF '!$R$10:$AU$26,17,FALSE),0)</f>
        <v>0</v>
      </c>
    </row>
    <row r="39" spans="1:6" x14ac:dyDescent="0.2">
      <c r="A39" s="74" t="s">
        <v>317</v>
      </c>
      <c r="B39" s="75">
        <v>161</v>
      </c>
      <c r="C39" s="75">
        <v>1040408000</v>
      </c>
      <c r="E39" s="77">
        <f>IFERROR(HLOOKUP(C39,'DECEMBER MDS TF '!$AV$10:$IR$26,17,FALSE),0)</f>
        <v>0</v>
      </c>
      <c r="F39" s="76">
        <f>IFERROR(HLOOKUP(C39,'DECEMBER MDS TF '!$R$10:$AU$26,17,FALSE),0)</f>
        <v>0</v>
      </c>
    </row>
    <row r="40" spans="1:6" x14ac:dyDescent="0.2">
      <c r="A40" s="74" t="s">
        <v>52</v>
      </c>
      <c r="B40" s="75">
        <v>165</v>
      </c>
      <c r="C40" s="75">
        <v>1040499000</v>
      </c>
      <c r="E40" s="77">
        <f>IFERROR(HLOOKUP(C40,'DECEMBER MDS TF '!$AV$10:$IR$26,17,FALSE),0)</f>
        <v>2565</v>
      </c>
      <c r="F40" s="76">
        <f>IFERROR(HLOOKUP(C40,'DECEMBER MDS TF '!$R$10:$AU$26,17,FALSE),0)</f>
        <v>0</v>
      </c>
    </row>
    <row r="41" spans="1:6" x14ac:dyDescent="0.2">
      <c r="A41" s="74" t="s">
        <v>51</v>
      </c>
      <c r="B41" s="75">
        <v>168</v>
      </c>
      <c r="C41" s="75">
        <v>1040413000</v>
      </c>
      <c r="E41" s="77">
        <f>IFERROR(HLOOKUP(C41,'DECEMBER MDS TF '!$AV$10:$IR$26,17,FALSE),0)</f>
        <v>0</v>
      </c>
      <c r="F41" s="76">
        <f>IFERROR(HLOOKUP(C41,'DECEMBER MDS TF '!$R$10:$AU$26,17,FALSE),0)</f>
        <v>0</v>
      </c>
    </row>
    <row r="42" spans="1:6" x14ac:dyDescent="0.2">
      <c r="A42" s="74" t="s">
        <v>53</v>
      </c>
      <c r="C42" s="75">
        <v>1040501000</v>
      </c>
      <c r="E42" s="77">
        <f>IFERROR(HLOOKUP(C42,'DECEMBER MDS TF '!$AV$10:$IR$26,17,FALSE),0)</f>
        <v>0</v>
      </c>
      <c r="F42" s="76">
        <f>IFERROR(HLOOKUP(C42,'DECEMBER MDS TF '!$R$10:$AU$26,17,FALSE),0)</f>
        <v>0</v>
      </c>
    </row>
    <row r="43" spans="1:6" x14ac:dyDescent="0.2">
      <c r="A43" s="82" t="s">
        <v>54</v>
      </c>
      <c r="B43" s="83"/>
      <c r="C43" s="83">
        <v>1040502000</v>
      </c>
      <c r="D43" s="83"/>
      <c r="E43" s="77">
        <f>IFERROR(HLOOKUP(C43,'DECEMBER MDS TF '!$AV$10:$IR$26,17,FALSE),0)</f>
        <v>25500</v>
      </c>
      <c r="F43" s="76">
        <f>IFERROR(HLOOKUP(C43,'DECEMBER MDS TF '!$R$10:$AU$26,17,FALSE),0)</f>
        <v>25500</v>
      </c>
    </row>
    <row r="44" spans="1:6" ht="25.5" x14ac:dyDescent="0.2">
      <c r="A44" s="74" t="s">
        <v>222</v>
      </c>
      <c r="C44" s="75">
        <v>1040503000</v>
      </c>
      <c r="E44" s="77">
        <f>IFERROR(HLOOKUP(C44,'DECEMBER MDS TF '!$AV$10:$IR$26,17,FALSE),0)</f>
        <v>0</v>
      </c>
      <c r="F44" s="76">
        <f>IFERROR(HLOOKUP(C44,'DECEMBER MDS TF '!$R$10:$AU$26,17,FALSE),0)</f>
        <v>0</v>
      </c>
    </row>
    <row r="45" spans="1:6" x14ac:dyDescent="0.2">
      <c r="A45" s="74" t="s">
        <v>57</v>
      </c>
      <c r="C45" s="75">
        <v>1040510000</v>
      </c>
      <c r="E45" s="77">
        <f>IFERROR(HLOOKUP(C45,'DECEMBER MDS TF '!$AV$10:$IR$26,17,FALSE),0)</f>
        <v>0</v>
      </c>
      <c r="F45" s="76">
        <f>IFERROR(HLOOKUP(C45,'DECEMBER MDS TF '!$R$10:$AU$26,17,FALSE),0)</f>
        <v>0</v>
      </c>
    </row>
    <row r="46" spans="1:6" x14ac:dyDescent="0.2">
      <c r="A46" s="74" t="s">
        <v>223</v>
      </c>
      <c r="C46" s="75">
        <v>1040512000</v>
      </c>
      <c r="E46" s="77">
        <f>IFERROR(HLOOKUP(C46,'DECEMBER MDS TF '!$AV$10:$IR$26,17,FALSE),0)</f>
        <v>0</v>
      </c>
      <c r="F46" s="76">
        <f>IFERROR(HLOOKUP(C46,'DECEMBER MDS TF '!$R$10:$AU$26,17,FALSE),0)</f>
        <v>0</v>
      </c>
    </row>
    <row r="47" spans="1:6" x14ac:dyDescent="0.2">
      <c r="A47" s="74" t="s">
        <v>58</v>
      </c>
      <c r="C47" s="75">
        <v>1040513000</v>
      </c>
      <c r="E47" s="77">
        <f>IFERROR(HLOOKUP(C47,'DECEMBER MDS TF '!$AV$10:$IR$26,17,FALSE),0)</f>
        <v>0</v>
      </c>
      <c r="F47" s="76">
        <f>IFERROR(HLOOKUP(C47,'DECEMBER MDS TF '!$R$10:$AU$26,17,FALSE),0)</f>
        <v>0</v>
      </c>
    </row>
    <row r="48" spans="1:6" x14ac:dyDescent="0.2">
      <c r="A48" s="74" t="s">
        <v>318</v>
      </c>
      <c r="C48" s="75">
        <v>1040599000</v>
      </c>
      <c r="E48" s="77">
        <f>IFERROR(HLOOKUP(C48,'DECEMBER MDS TF '!$AV$10:$IR$26,17,FALSE),0)</f>
        <v>9850</v>
      </c>
      <c r="F48" s="76">
        <f>IFERROR(HLOOKUP(C48,'DECEMBER MDS TF '!$R$10:$AU$26,17,FALSE),0)</f>
        <v>9850</v>
      </c>
    </row>
    <row r="49" spans="1:6" x14ac:dyDescent="0.2">
      <c r="A49" s="74" t="s">
        <v>22</v>
      </c>
      <c r="C49" s="75">
        <v>1040601000</v>
      </c>
      <c r="E49" s="77">
        <f>IFERROR(HLOOKUP(C49,'DECEMBER MDS TF '!$AV$10:$IR$26,17,FALSE),0)</f>
        <v>0</v>
      </c>
      <c r="F49" s="76">
        <f>IFERROR(HLOOKUP(C49,'DECEMBER MDS TF '!$R$10:$AU$26,17,FALSE),0)</f>
        <v>0</v>
      </c>
    </row>
    <row r="50" spans="1:6" x14ac:dyDescent="0.2">
      <c r="A50" s="74" t="s">
        <v>379</v>
      </c>
      <c r="C50" s="75">
        <v>1040602000</v>
      </c>
      <c r="E50" s="77">
        <f>IFERROR(HLOOKUP(C50,'DECEMBER MDS TF '!$AV$10:$IR$26,17,FALSE),0)</f>
        <v>0</v>
      </c>
      <c r="F50" s="76">
        <f>IFERROR(HLOOKUP(C50,'DECEMBER MDS TF '!$R$10:$AU$26,17,FALSE),0)</f>
        <v>0</v>
      </c>
    </row>
    <row r="51" spans="1:6" x14ac:dyDescent="0.2">
      <c r="A51" s="74" t="s">
        <v>56</v>
      </c>
      <c r="C51" s="75">
        <v>1040507000</v>
      </c>
      <c r="E51" s="77">
        <f>IFERROR(HLOOKUP(C51,'DECEMBER MDS TF '!$AV$10:$IR$26,17,FALSE),0)</f>
        <v>0</v>
      </c>
      <c r="F51" s="76">
        <f>IFERROR(HLOOKUP(C51,'DECEMBER MDS TF '!$R$10:$AU$26,17,FALSE),0)</f>
        <v>0</v>
      </c>
    </row>
    <row r="52" spans="1:6" x14ac:dyDescent="0.2">
      <c r="A52" s="74" t="s">
        <v>231</v>
      </c>
      <c r="B52" s="75">
        <v>185</v>
      </c>
      <c r="C52" s="75">
        <v>1990299000</v>
      </c>
      <c r="E52" s="77">
        <f>IFERROR(HLOOKUP(C52,'DECEMBER MDS TF '!$AV$10:$IR$26,17,FALSE),0)</f>
        <v>0</v>
      </c>
      <c r="F52" s="76">
        <f>IFERROR(HLOOKUP(C52,'DECEMBER MDS TF '!$R$10:$AU$26,17,FALSE),0)</f>
        <v>0</v>
      </c>
    </row>
    <row r="53" spans="1:6" x14ac:dyDescent="0.2">
      <c r="A53" s="74" t="s">
        <v>35</v>
      </c>
      <c r="B53" s="75">
        <v>197</v>
      </c>
      <c r="C53" s="75">
        <v>1020399000</v>
      </c>
      <c r="E53" s="77">
        <f>IFERROR(HLOOKUP(C53,'DECEMBER MDS TF '!$AV$10:$IR$26,17,FALSE),0)</f>
        <v>0</v>
      </c>
      <c r="F53" s="76">
        <f>IFERROR(HLOOKUP(C53,'DECEMBER MDS TF '!$R$10:$AU$26,17,FALSE),0)</f>
        <v>0</v>
      </c>
    </row>
    <row r="54" spans="1:6" x14ac:dyDescent="0.2">
      <c r="A54" s="74" t="s">
        <v>61</v>
      </c>
      <c r="B54" s="75">
        <v>201</v>
      </c>
      <c r="C54" s="75">
        <v>1060101000</v>
      </c>
      <c r="E54" s="77">
        <f>IFERROR(HLOOKUP(C54,'DECEMBER MDS TF '!$AV$10:$IR$26,17,FALSE),0)</f>
        <v>0</v>
      </c>
      <c r="F54" s="76">
        <f>IFERROR(HLOOKUP(C54,'DECEMBER MDS TF '!$R$10:$AU$26,17,FALSE),0)</f>
        <v>0</v>
      </c>
    </row>
    <row r="55" spans="1:6" x14ac:dyDescent="0.2">
      <c r="A55" s="74" t="s">
        <v>319</v>
      </c>
      <c r="B55" s="75">
        <v>202</v>
      </c>
      <c r="C55" s="75">
        <v>1060299000</v>
      </c>
      <c r="E55" s="77">
        <f>IFERROR(HLOOKUP(C55,'DECEMBER MDS TF '!$AV$10:$IR$26,17,FALSE),0)</f>
        <v>0</v>
      </c>
      <c r="F55" s="76">
        <f>IFERROR(HLOOKUP(C55,'DECEMBER MDS TF '!$R$10:$AU$26,17,FALSE),0)</f>
        <v>0</v>
      </c>
    </row>
    <row r="56" spans="1:6" x14ac:dyDescent="0.2">
      <c r="A56" s="74" t="s">
        <v>63</v>
      </c>
      <c r="B56" s="75">
        <v>211</v>
      </c>
      <c r="C56" s="75">
        <v>1060401000</v>
      </c>
      <c r="E56" s="77">
        <f>IFERROR(HLOOKUP(C56,'DECEMBER MDS TF '!$AV$10:$IR$26,17,FALSE),0)</f>
        <v>0</v>
      </c>
      <c r="F56" s="76">
        <f>IFERROR(HLOOKUP(C56,'DECEMBER MDS TF '!$R$10:$AU$26,17,FALSE),0)</f>
        <v>0</v>
      </c>
    </row>
    <row r="57" spans="1:6" x14ac:dyDescent="0.2">
      <c r="A57" s="74" t="s">
        <v>65</v>
      </c>
      <c r="B57" s="75">
        <v>215</v>
      </c>
      <c r="C57" s="75">
        <v>1060499000</v>
      </c>
      <c r="E57" s="77">
        <f>IFERROR(HLOOKUP(C57,'DECEMBER MDS TF '!$AV$10:$IR$26,17,FALSE),0)</f>
        <v>0</v>
      </c>
      <c r="F57" s="76">
        <f>IFERROR(HLOOKUP(C57,'DECEMBER MDS TF '!$R$10:$AU$26,17,FALSE),0)</f>
        <v>0</v>
      </c>
    </row>
    <row r="58" spans="1:6" x14ac:dyDescent="0.2">
      <c r="A58" s="74" t="s">
        <v>82</v>
      </c>
      <c r="B58" s="75">
        <v>222</v>
      </c>
      <c r="C58" s="75">
        <v>1060701000</v>
      </c>
      <c r="E58" s="77">
        <f>IFERROR(HLOOKUP(C58,'DECEMBER MDS TF '!$AV$10:$IR$26,17,FALSE),0)</f>
        <v>0</v>
      </c>
      <c r="F58" s="76">
        <f>IFERROR(HLOOKUP(C58,'DECEMBER MDS TF '!$R$10:$AU$26,17,FALSE),0)</f>
        <v>0</v>
      </c>
    </row>
    <row r="59" spans="1:6" x14ac:dyDescent="0.2">
      <c r="A59" s="74" t="s">
        <v>227</v>
      </c>
      <c r="B59" s="75">
        <v>224</v>
      </c>
      <c r="C59" s="75">
        <v>1060702000</v>
      </c>
      <c r="E59" s="77">
        <f>IFERROR(HLOOKUP(C59,'DECEMBER MDS TF '!$AV$10:$IR$26,17,FALSE),0)</f>
        <v>0</v>
      </c>
      <c r="F59" s="76">
        <f>IFERROR(HLOOKUP(C59,'DECEMBER MDS TF '!$R$10:$AU$26,17,FALSE),0)</f>
        <v>0</v>
      </c>
    </row>
    <row r="60" spans="1:6" x14ac:dyDescent="0.2">
      <c r="A60" s="74" t="s">
        <v>67</v>
      </c>
      <c r="B60" s="75">
        <v>221</v>
      </c>
      <c r="C60" s="75">
        <v>1060502000</v>
      </c>
      <c r="E60" s="77">
        <f>IFERROR(HLOOKUP(C60,'DECEMBER MDS TF '!$AV$10:$IR$26,17,FALSE),0)</f>
        <v>0</v>
      </c>
      <c r="F60" s="76">
        <f>IFERROR(HLOOKUP(C60,'DECEMBER MDS TF '!$R$10:$AU$26,17,FALSE),0)</f>
        <v>0</v>
      </c>
    </row>
    <row r="61" spans="1:6" x14ac:dyDescent="0.2">
      <c r="A61" s="74" t="s">
        <v>69</v>
      </c>
      <c r="B61" s="75">
        <v>223</v>
      </c>
      <c r="C61" s="75">
        <v>1060503000</v>
      </c>
      <c r="E61" s="77">
        <f>IFERROR(HLOOKUP(C61,'DECEMBER MDS TF '!$AV$10:$IR$26,17,FALSE),0)</f>
        <v>0</v>
      </c>
      <c r="F61" s="76">
        <f>IFERROR(HLOOKUP(C61,'DECEMBER MDS TF '!$R$10:$AU$26,17,FALSE),0)</f>
        <v>0</v>
      </c>
    </row>
    <row r="62" spans="1:6" x14ac:dyDescent="0.2">
      <c r="A62" s="74" t="s">
        <v>71</v>
      </c>
      <c r="B62" s="75">
        <v>229</v>
      </c>
      <c r="C62" s="75">
        <v>1060507000</v>
      </c>
      <c r="E62" s="77">
        <f>IFERROR(HLOOKUP(C62,'DECEMBER MDS TF '!$AV$10:$IR$26,17,FALSE),0)</f>
        <v>0</v>
      </c>
      <c r="F62" s="76">
        <f>IFERROR(HLOOKUP(C62,'DECEMBER MDS TF '!$R$10:$AU$26,17,FALSE),0)</f>
        <v>0</v>
      </c>
    </row>
    <row r="63" spans="1:6" x14ac:dyDescent="0.2">
      <c r="A63" s="74" t="s">
        <v>73</v>
      </c>
      <c r="B63" s="75">
        <v>231</v>
      </c>
      <c r="C63" s="75">
        <v>1060509000</v>
      </c>
      <c r="E63" s="77">
        <f>IFERROR(HLOOKUP(C63,'DECEMBER MDS TF '!$AV$10:$IR$26,17,FALSE),0)</f>
        <v>0</v>
      </c>
      <c r="F63" s="76">
        <f>IFERROR(HLOOKUP(C63,'DECEMBER MDS TF '!$R$10:$AU$26,17,FALSE),0)</f>
        <v>0</v>
      </c>
    </row>
    <row r="64" spans="1:6" x14ac:dyDescent="0.2">
      <c r="A64" s="74" t="s">
        <v>75</v>
      </c>
      <c r="B64" s="75">
        <v>232</v>
      </c>
      <c r="C64" s="75">
        <v>1060511000</v>
      </c>
      <c r="E64" s="77">
        <f>IFERROR(HLOOKUP(C64,'DECEMBER MDS TF '!$AV$10:$IR$26,17,FALSE),0)</f>
        <v>0</v>
      </c>
      <c r="F64" s="76">
        <f>IFERROR(HLOOKUP(C64,'DECEMBER MDS TF '!$R$10:$AU$26,17,FALSE),0)</f>
        <v>0</v>
      </c>
    </row>
    <row r="65" spans="1:6" x14ac:dyDescent="0.2">
      <c r="A65" s="74" t="s">
        <v>77</v>
      </c>
      <c r="B65" s="75">
        <v>235</v>
      </c>
      <c r="C65" s="75">
        <v>1060513000</v>
      </c>
      <c r="E65" s="77">
        <f>IFERROR(HLOOKUP(C65,'DECEMBER MDS TF '!$AV$10:$IR$26,17,FALSE),0)</f>
        <v>0</v>
      </c>
      <c r="F65" s="76">
        <f>IFERROR(HLOOKUP(C65,'DECEMBER MDS TF '!$R$10:$AU$26,17,FALSE),0)</f>
        <v>0</v>
      </c>
    </row>
    <row r="66" spans="1:6" x14ac:dyDescent="0.2">
      <c r="A66" s="74" t="s">
        <v>224</v>
      </c>
      <c r="C66" s="75">
        <v>1060514000</v>
      </c>
      <c r="E66" s="77">
        <f>IFERROR(HLOOKUP(C66,'DECEMBER MDS TF '!$AV$10:$IR$26,17,FALSE),0)</f>
        <v>0</v>
      </c>
      <c r="F66" s="76">
        <f>IFERROR(HLOOKUP(C66,'DECEMBER MDS TF '!$R$10:$AU$26,17,FALSE),0)</f>
        <v>0</v>
      </c>
    </row>
    <row r="67" spans="1:6" x14ac:dyDescent="0.2">
      <c r="A67" s="74" t="s">
        <v>226</v>
      </c>
      <c r="B67" s="75">
        <v>240</v>
      </c>
      <c r="C67" s="75">
        <v>1060599000</v>
      </c>
      <c r="E67" s="77">
        <f>IFERROR(HLOOKUP(C67,'DECEMBER MDS TF '!$AV$10:$IR$26,17,FALSE),0)</f>
        <v>0</v>
      </c>
      <c r="F67" s="76">
        <f>IFERROR(HLOOKUP(C67,'DECEMBER MDS TF '!$R$10:$AU$26,17,FALSE),0)</f>
        <v>0</v>
      </c>
    </row>
    <row r="68" spans="1:6" x14ac:dyDescent="0.2">
      <c r="A68" s="74" t="s">
        <v>80</v>
      </c>
      <c r="B68" s="75">
        <v>241</v>
      </c>
      <c r="C68" s="75">
        <v>1060601000</v>
      </c>
      <c r="E68" s="77">
        <f>IFERROR(HLOOKUP(C68,'DECEMBER MDS TF '!$AV$10:$IR$26,17,FALSE),0)</f>
        <v>0</v>
      </c>
      <c r="F68" s="76">
        <f>IFERROR(HLOOKUP(C68,'DECEMBER MDS TF '!$R$10:$AU$26,17,FALSE),0)</f>
        <v>0</v>
      </c>
    </row>
    <row r="69" spans="1:6" x14ac:dyDescent="0.2">
      <c r="A69" s="74" t="s">
        <v>84</v>
      </c>
      <c r="B69" s="75">
        <v>250</v>
      </c>
      <c r="C69" s="75">
        <v>1069999000</v>
      </c>
      <c r="E69" s="77">
        <f>IFERROR(HLOOKUP(C69,'DECEMBER MDS TF '!$AV$10:$IR$26,17,FALSE),0)</f>
        <v>0</v>
      </c>
      <c r="F69" s="76">
        <f>IFERROR(HLOOKUP(C69,'DECEMBER MDS TF '!$R$10:$AU$26,17,FALSE),0)</f>
        <v>0</v>
      </c>
    </row>
    <row r="70" spans="1:6" x14ac:dyDescent="0.2">
      <c r="A70" s="74" t="s">
        <v>86</v>
      </c>
      <c r="C70" s="75">
        <v>1080102000</v>
      </c>
      <c r="E70" s="77">
        <f>IFERROR(HLOOKUP(C70,'DECEMBER MDS TF '!$AV$10:$IR$26,17,FALSE),0)</f>
        <v>0</v>
      </c>
      <c r="F70" s="76">
        <f>IFERROR(HLOOKUP(C70,'DECEMBER MDS TF '!$R$10:$AU$26,17,FALSE),0)</f>
        <v>0</v>
      </c>
    </row>
    <row r="71" spans="1:6" x14ac:dyDescent="0.2">
      <c r="A71" s="74" t="s">
        <v>25</v>
      </c>
      <c r="C71" s="75">
        <v>1990201000</v>
      </c>
      <c r="E71" s="77">
        <f>IFERROR(HLOOKUP(C71,'DECEMBER MDS TF '!$AV$10:$IR$26,17,FALSE),0)</f>
        <v>0</v>
      </c>
      <c r="F71" s="76">
        <f>IFERROR(HLOOKUP(C71,'DECEMBER MDS TF '!$R$10:$AU$26,17,FALSE),0)</f>
        <v>0</v>
      </c>
    </row>
    <row r="72" spans="1:6" x14ac:dyDescent="0.2">
      <c r="A72" s="74" t="s">
        <v>92</v>
      </c>
      <c r="C72" s="75">
        <v>1990202000</v>
      </c>
      <c r="E72" s="77">
        <f>IFERROR(HLOOKUP(C72,'DECEMBER MDS TF '!$AV$10:$IR$26,17,FALSE),0)</f>
        <v>0</v>
      </c>
      <c r="F72" s="76">
        <f>IFERROR(HLOOKUP(C72,'DECEMBER MDS TF '!$R$10:$AU$26,17,FALSE),0)</f>
        <v>0</v>
      </c>
    </row>
    <row r="73" spans="1:6" x14ac:dyDescent="0.2">
      <c r="A73" s="74" t="s">
        <v>93</v>
      </c>
      <c r="C73" s="75">
        <v>1990205000</v>
      </c>
      <c r="E73" s="77">
        <f>IFERROR(HLOOKUP(C73,'DECEMBER MDS TF '!$AV$10:$IR$26,17,FALSE),0)</f>
        <v>0</v>
      </c>
      <c r="F73" s="76">
        <f>IFERROR(HLOOKUP(C73,'DECEMBER MDS TF '!$R$10:$AU$26,17,FALSE),0)</f>
        <v>0</v>
      </c>
    </row>
    <row r="74" spans="1:6" x14ac:dyDescent="0.2">
      <c r="A74" s="74" t="s">
        <v>320</v>
      </c>
      <c r="B74" s="75">
        <v>311</v>
      </c>
      <c r="C74" s="75">
        <v>1060299100</v>
      </c>
      <c r="E74" s="77">
        <f>IFERROR(HLOOKUP(C74,'DECEMBER MDS TF '!$AV$10:$IR$26,17,FALSE),0)</f>
        <v>0</v>
      </c>
      <c r="F74" s="76">
        <f>IFERROR(HLOOKUP(C74,'DECEMBER MDS TF '!$R$10:$AU$26,17,FALSE),0)</f>
        <v>0</v>
      </c>
    </row>
    <row r="75" spans="1:6" x14ac:dyDescent="0.2">
      <c r="A75" s="80" t="s">
        <v>321</v>
      </c>
      <c r="B75" s="81">
        <v>311</v>
      </c>
      <c r="C75" s="81">
        <v>1060401100</v>
      </c>
      <c r="D75" s="81"/>
      <c r="E75" s="77">
        <f>IFERROR(HLOOKUP(C75,'DECEMBER MDS TF '!$AV$10:$IR$26,17,FALSE),0)</f>
        <v>0</v>
      </c>
      <c r="F75" s="76">
        <f>IFERROR(HLOOKUP(C75,'DECEMBER MDS TF '!$R$10:$AU$26,17,FALSE),0)</f>
        <v>0</v>
      </c>
    </row>
    <row r="76" spans="1:6" x14ac:dyDescent="0.2">
      <c r="A76" s="74" t="s">
        <v>66</v>
      </c>
      <c r="C76" s="75">
        <v>1060499100</v>
      </c>
      <c r="E76" s="77">
        <f>IFERROR(HLOOKUP(C76,'DECEMBER MDS TF '!$AV$10:$IR$26,17,FALSE),0)</f>
        <v>0</v>
      </c>
      <c r="F76" s="76">
        <f>IFERROR(HLOOKUP(C76,'DECEMBER MDS TF '!$R$10:$AU$26,17,FALSE),0)</f>
        <v>0</v>
      </c>
    </row>
    <row r="77" spans="1:6" x14ac:dyDescent="0.2">
      <c r="A77" s="74" t="s">
        <v>83</v>
      </c>
      <c r="B77" s="75">
        <v>322</v>
      </c>
      <c r="C77" s="75">
        <v>1060701100</v>
      </c>
      <c r="E77" s="77">
        <f>IFERROR(HLOOKUP(C77,'DECEMBER MDS TF '!$AV$10:$IR$26,17,FALSE),0)</f>
        <v>0</v>
      </c>
      <c r="F77" s="76">
        <f>IFERROR(HLOOKUP(C77,'DECEMBER MDS TF '!$R$10:$AU$26,17,FALSE),0)</f>
        <v>0</v>
      </c>
    </row>
    <row r="78" spans="1:6" x14ac:dyDescent="0.2">
      <c r="A78" s="74" t="s">
        <v>228</v>
      </c>
      <c r="B78" s="75">
        <v>324</v>
      </c>
      <c r="C78" s="75">
        <v>1060702100</v>
      </c>
      <c r="E78" s="77">
        <f>IFERROR(HLOOKUP(C78,'DECEMBER MDS TF '!$AV$10:$IR$26,17,FALSE),0)</f>
        <v>0</v>
      </c>
      <c r="F78" s="76">
        <f>IFERROR(HLOOKUP(C78,'DECEMBER MDS TF '!$R$10:$AU$26,17,FALSE),0)</f>
        <v>0</v>
      </c>
    </row>
    <row r="79" spans="1:6" x14ac:dyDescent="0.2">
      <c r="A79" s="74" t="s">
        <v>68</v>
      </c>
      <c r="B79" s="75">
        <v>321</v>
      </c>
      <c r="C79" s="75">
        <v>1060502100</v>
      </c>
      <c r="E79" s="77">
        <f>IFERROR(HLOOKUP(C79,'DECEMBER MDS TF '!$AV$10:$IR$26,17,FALSE),0)</f>
        <v>0</v>
      </c>
      <c r="F79" s="76">
        <f>IFERROR(HLOOKUP(C79,'DECEMBER MDS TF '!$R$10:$AU$26,17,FALSE),0)</f>
        <v>0</v>
      </c>
    </row>
    <row r="80" spans="1:6" ht="25.5" x14ac:dyDescent="0.2">
      <c r="A80" s="74" t="s">
        <v>322</v>
      </c>
      <c r="B80" s="75">
        <v>323</v>
      </c>
      <c r="C80" s="75">
        <v>1060503100</v>
      </c>
      <c r="E80" s="77">
        <f>IFERROR(HLOOKUP(C80,'DECEMBER MDS TF '!$AV$10:$IR$26,17,FALSE),0)</f>
        <v>0</v>
      </c>
      <c r="F80" s="76">
        <f>IFERROR(HLOOKUP(C80,'DECEMBER MDS TF '!$R$10:$AU$26,17,FALSE),0)</f>
        <v>0</v>
      </c>
    </row>
    <row r="81" spans="1:6" x14ac:dyDescent="0.2">
      <c r="A81" s="74" t="s">
        <v>72</v>
      </c>
      <c r="B81" s="75">
        <v>329</v>
      </c>
      <c r="C81" s="75">
        <v>1060507100</v>
      </c>
      <c r="E81" s="77">
        <f>IFERROR(HLOOKUP(C81,'DECEMBER MDS TF '!$AV$10:$IR$26,17,FALSE),0)</f>
        <v>0</v>
      </c>
      <c r="F81" s="76">
        <f>IFERROR(HLOOKUP(C81,'DECEMBER MDS TF '!$R$10:$AU$26,17,FALSE),0)</f>
        <v>0</v>
      </c>
    </row>
    <row r="82" spans="1:6" ht="25.5" x14ac:dyDescent="0.2">
      <c r="A82" s="74" t="s">
        <v>74</v>
      </c>
      <c r="B82" s="75">
        <v>331</v>
      </c>
      <c r="C82" s="75">
        <v>1060509100</v>
      </c>
      <c r="E82" s="77">
        <f>IFERROR(HLOOKUP(C82,'DECEMBER MDS TF '!$AV$10:$IR$26,17,FALSE),0)</f>
        <v>0</v>
      </c>
      <c r="F82" s="76">
        <f>IFERROR(HLOOKUP(C82,'DECEMBER MDS TF '!$R$10:$AU$26,17,FALSE),0)</f>
        <v>0</v>
      </c>
    </row>
    <row r="83" spans="1:6" x14ac:dyDescent="0.2">
      <c r="A83" s="74" t="s">
        <v>76</v>
      </c>
      <c r="B83" s="75">
        <v>332</v>
      </c>
      <c r="C83" s="75">
        <v>1060511100</v>
      </c>
      <c r="E83" s="77">
        <f>IFERROR(HLOOKUP(C83,'DECEMBER MDS TF '!$AV$10:$IR$26,17,FALSE),0)</f>
        <v>0</v>
      </c>
      <c r="F83" s="76">
        <f>IFERROR(HLOOKUP(C83,'DECEMBER MDS TF '!$R$10:$AU$26,17,FALSE),0)</f>
        <v>0</v>
      </c>
    </row>
    <row r="84" spans="1:6" x14ac:dyDescent="0.2">
      <c r="A84" s="74" t="s">
        <v>78</v>
      </c>
      <c r="B84" s="75">
        <v>335</v>
      </c>
      <c r="C84" s="75">
        <v>1060513100</v>
      </c>
      <c r="E84" s="77">
        <f>IFERROR(HLOOKUP(C84,'DECEMBER MDS TF '!$AV$10:$IR$26,17,FALSE),0)</f>
        <v>0</v>
      </c>
      <c r="F84" s="76">
        <f>IFERROR(HLOOKUP(C84,'DECEMBER MDS TF '!$R$10:$AU$26,17,FALSE),0)</f>
        <v>0</v>
      </c>
    </row>
    <row r="85" spans="1:6" ht="25.5" x14ac:dyDescent="0.2">
      <c r="A85" s="74" t="s">
        <v>225</v>
      </c>
      <c r="C85" s="75">
        <v>1060514100</v>
      </c>
      <c r="E85" s="77">
        <f>IFERROR(HLOOKUP(C85,'DECEMBER MDS TF '!$AV$10:$IR$26,17,FALSE),0)</f>
        <v>0</v>
      </c>
      <c r="F85" s="76">
        <f>IFERROR(HLOOKUP(C85,'DECEMBER MDS TF '!$R$10:$AU$26,17,FALSE),0)</f>
        <v>0</v>
      </c>
    </row>
    <row r="86" spans="1:6" x14ac:dyDescent="0.2">
      <c r="A86" s="74" t="s">
        <v>79</v>
      </c>
      <c r="C86" s="75">
        <v>1060599100</v>
      </c>
      <c r="E86" s="77">
        <f>IFERROR(HLOOKUP(C86,'DECEMBER MDS TF '!$AV$10:$IR$26,17,FALSE),0)</f>
        <v>0</v>
      </c>
      <c r="F86" s="76">
        <f>IFERROR(HLOOKUP(C86,'DECEMBER MDS TF '!$R$10:$AU$26,17,FALSE),0)</f>
        <v>0</v>
      </c>
    </row>
    <row r="87" spans="1:6" x14ac:dyDescent="0.2">
      <c r="A87" s="74" t="s">
        <v>81</v>
      </c>
      <c r="B87" s="75">
        <v>341</v>
      </c>
      <c r="C87" s="75">
        <v>1060601100</v>
      </c>
      <c r="E87" s="77">
        <f>IFERROR(HLOOKUP(C87,'DECEMBER MDS TF '!$AV$10:$IR$26,17,FALSE),0)</f>
        <v>0</v>
      </c>
      <c r="F87" s="76">
        <f>IFERROR(HLOOKUP(C87,'DECEMBER MDS TF '!$R$10:$AU$26,17,FALSE),0)</f>
        <v>0</v>
      </c>
    </row>
    <row r="88" spans="1:6" ht="25.5" x14ac:dyDescent="0.2">
      <c r="A88" s="74" t="s">
        <v>85</v>
      </c>
      <c r="B88" s="75">
        <v>350</v>
      </c>
      <c r="C88" s="75">
        <v>1069999100</v>
      </c>
      <c r="E88" s="77">
        <f>IFERROR(HLOOKUP(C88,'DECEMBER MDS TF '!$AV$10:$IR$26,17,FALSE),0)</f>
        <v>0</v>
      </c>
      <c r="F88" s="76">
        <f>IFERROR(HLOOKUP(C88,'DECEMBER MDS TF '!$R$10:$AU$26,17,FALSE),0)</f>
        <v>0</v>
      </c>
    </row>
    <row r="89" spans="1:6" x14ac:dyDescent="0.2">
      <c r="A89" s="74" t="s">
        <v>230</v>
      </c>
      <c r="C89" s="75">
        <v>1080102100</v>
      </c>
      <c r="E89" s="77">
        <f>IFERROR(HLOOKUP(C89,'DECEMBER MDS TF '!$AV$10:$IR$26,17,FALSE),0)</f>
        <v>0</v>
      </c>
      <c r="F89" s="76">
        <f>IFERROR(HLOOKUP(C89,'DECEMBER MDS TF '!$R$10:$AU$26,17,FALSE),0)</f>
        <v>0</v>
      </c>
    </row>
    <row r="90" spans="1:6" x14ac:dyDescent="0.2">
      <c r="A90" s="78" t="s">
        <v>229</v>
      </c>
      <c r="B90" s="79"/>
      <c r="C90" s="79">
        <v>1069803000</v>
      </c>
      <c r="D90" s="79"/>
      <c r="E90" s="77">
        <f>IFERROR(HLOOKUP(C90,'DECEMBER MDS TF '!$AV$10:$IR$26,17,FALSE),0)</f>
        <v>0</v>
      </c>
      <c r="F90" s="76">
        <f>IFERROR(HLOOKUP(C90,'DECEMBER MDS TF '!$R$10:$AU$26,17,FALSE),0)</f>
        <v>0</v>
      </c>
    </row>
    <row r="91" spans="1:6" x14ac:dyDescent="0.2">
      <c r="A91" s="78" t="s">
        <v>26</v>
      </c>
      <c r="B91" s="79">
        <v>401</v>
      </c>
      <c r="C91" s="79">
        <v>2010101000</v>
      </c>
      <c r="D91" s="79"/>
      <c r="E91" s="77">
        <f>IFERROR(HLOOKUP(C91,'DECEMBER MDS TF '!$AV$10:$IR$26,17,FALSE),0)</f>
        <v>0</v>
      </c>
      <c r="F91" s="76">
        <f>IFERROR(HLOOKUP(C91,'DECEMBER MDS TF '!$R$10:$AU$26,17,FALSE),0)</f>
        <v>0</v>
      </c>
    </row>
    <row r="92" spans="1:6" x14ac:dyDescent="0.2">
      <c r="A92" s="78" t="s">
        <v>323</v>
      </c>
      <c r="B92" s="79"/>
      <c r="C92" s="79">
        <v>2040104000</v>
      </c>
      <c r="D92" s="79"/>
      <c r="E92" s="77">
        <f>IFERROR(HLOOKUP(C92,'DECEMBER MDS TF '!$AV$10:$IR$26,17,FALSE),0)</f>
        <v>0</v>
      </c>
      <c r="F92" s="76">
        <f>IFERROR(HLOOKUP(C92,'DECEMBER MDS TF '!$R$10:$AU$26,17,FALSE),0)</f>
        <v>0</v>
      </c>
    </row>
    <row r="93" spans="1:6" x14ac:dyDescent="0.2">
      <c r="A93" s="78" t="s">
        <v>16</v>
      </c>
      <c r="B93" s="79">
        <v>412</v>
      </c>
      <c r="C93" s="79">
        <v>2020101000</v>
      </c>
      <c r="D93" s="79"/>
      <c r="E93" s="77">
        <f>IFERROR(HLOOKUP(C93,'DECEMBER MDS TF '!$AV$10:$IR$26,17,FALSE),0)</f>
        <v>148919.32999999999</v>
      </c>
      <c r="F93" s="76">
        <f>IFERROR(HLOOKUP(C93,'DECEMBER MDS TF '!$R$10:$AU$26,17,FALSE),0)</f>
        <v>146812.09</v>
      </c>
    </row>
    <row r="94" spans="1:6" x14ac:dyDescent="0.2">
      <c r="A94" s="74" t="s">
        <v>17</v>
      </c>
      <c r="B94" s="75">
        <v>413</v>
      </c>
      <c r="C94" s="75">
        <v>2020102000</v>
      </c>
      <c r="E94" s="77">
        <f>IFERROR(HLOOKUP(C94,'DECEMBER MDS TF '!$AV$10:$IR$26,17,FALSE),0)</f>
        <v>0</v>
      </c>
      <c r="F94" s="76">
        <f>IFERROR(HLOOKUP(C94,'DECEMBER MDS TF '!$R$10:$AU$26,17,FALSE),0)</f>
        <v>0</v>
      </c>
    </row>
    <row r="95" spans="1:6" x14ac:dyDescent="0.2">
      <c r="A95" s="78" t="s">
        <v>297</v>
      </c>
      <c r="B95" s="79"/>
      <c r="C95" s="79">
        <v>2020102001</v>
      </c>
      <c r="D95" s="79"/>
      <c r="E95" s="77">
        <f>IFERROR(HLOOKUP(C95,'DECEMBER MDS TF '!$AV$10:$IR$26,17,FALSE),0)</f>
        <v>0</v>
      </c>
      <c r="F95" s="76">
        <f>IFERROR(HLOOKUP(C95,'DECEMBER MDS TF '!$R$10:$AU$26,17,FALSE),0)</f>
        <v>0</v>
      </c>
    </row>
    <row r="96" spans="1:6" x14ac:dyDescent="0.2">
      <c r="A96" s="78" t="s">
        <v>298</v>
      </c>
      <c r="B96" s="79"/>
      <c r="C96" s="79">
        <v>2020102002</v>
      </c>
      <c r="D96" s="79"/>
      <c r="E96" s="77">
        <f>IFERROR(HLOOKUP(C96,'DECEMBER MDS TF '!$AV$10:$IR$26,17,FALSE),0)</f>
        <v>0</v>
      </c>
      <c r="F96" s="76">
        <f>IFERROR(HLOOKUP(C96,'DECEMBER MDS TF '!$R$10:$AU$26,17,FALSE),0)</f>
        <v>0</v>
      </c>
    </row>
    <row r="97" spans="1:6" x14ac:dyDescent="0.2">
      <c r="A97" s="78" t="s">
        <v>299</v>
      </c>
      <c r="B97" s="79"/>
      <c r="C97" s="79">
        <v>2020102003</v>
      </c>
      <c r="D97" s="79"/>
      <c r="E97" s="77">
        <f>IFERROR(HLOOKUP(C97,'DECEMBER MDS TF '!$AV$10:$IR$26,17,FALSE),0)</f>
        <v>0</v>
      </c>
      <c r="F97" s="76">
        <f>IFERROR(HLOOKUP(C97,'DECEMBER MDS TF '!$R$10:$AU$26,17,FALSE),0)</f>
        <v>0</v>
      </c>
    </row>
    <row r="98" spans="1:6" x14ac:dyDescent="0.2">
      <c r="A98" s="74" t="s">
        <v>300</v>
      </c>
      <c r="C98" s="75">
        <v>2020102004</v>
      </c>
      <c r="E98" s="77">
        <f>IFERROR(HLOOKUP(C98,'DECEMBER MDS TF '!$AV$10:$IR$26,17,FALSE),0)</f>
        <v>0</v>
      </c>
      <c r="F98" s="76">
        <f>IFERROR(HLOOKUP(C98,'DECEMBER MDS TF '!$R$10:$AU$26,17,FALSE),0)</f>
        <v>0</v>
      </c>
    </row>
    <row r="99" spans="1:6" x14ac:dyDescent="0.2">
      <c r="A99" s="74" t="s">
        <v>18</v>
      </c>
      <c r="B99" s="75">
        <v>414</v>
      </c>
      <c r="C99" s="75">
        <v>2020103000</v>
      </c>
      <c r="E99" s="77">
        <f>IFERROR(HLOOKUP(C99,'DECEMBER MDS TF '!$AV$10:$IR$26,17,FALSE),0)</f>
        <v>0</v>
      </c>
      <c r="F99" s="76">
        <f>IFERROR(HLOOKUP(C99,'DECEMBER MDS TF '!$R$10:$AU$26,17,FALSE),0)</f>
        <v>0</v>
      </c>
    </row>
    <row r="100" spans="1:6" x14ac:dyDescent="0.2">
      <c r="A100" s="74" t="s">
        <v>301</v>
      </c>
      <c r="C100" s="75">
        <v>2020103001</v>
      </c>
      <c r="E100" s="77">
        <f>IFERROR(HLOOKUP(C100,'DECEMBER MDS TF '!$AV$10:$IR$26,17,FALSE),0)</f>
        <v>0</v>
      </c>
      <c r="F100" s="76">
        <f>IFERROR(HLOOKUP(C100,'DECEMBER MDS TF '!$R$10:$AU$26,17,FALSE),0)</f>
        <v>0</v>
      </c>
    </row>
    <row r="101" spans="1:6" x14ac:dyDescent="0.2">
      <c r="A101" s="74" t="s">
        <v>302</v>
      </c>
      <c r="C101" s="75">
        <v>2020103002</v>
      </c>
      <c r="E101" s="77">
        <f>IFERROR(HLOOKUP(C101,'DECEMBER MDS TF '!$AV$10:$IR$26,17,FALSE),0)</f>
        <v>0</v>
      </c>
      <c r="F101" s="76">
        <f>IFERROR(HLOOKUP(C101,'DECEMBER MDS TF '!$R$10:$AU$26,17,FALSE),0)</f>
        <v>0</v>
      </c>
    </row>
    <row r="102" spans="1:6" x14ac:dyDescent="0.2">
      <c r="A102" s="74" t="s">
        <v>303</v>
      </c>
      <c r="C102" s="75">
        <v>2020103003</v>
      </c>
      <c r="E102" s="77">
        <f>IFERROR(HLOOKUP(C102,'DECEMBER MDS TF '!$AV$10:$IR$26,17,FALSE),0)</f>
        <v>0</v>
      </c>
      <c r="F102" s="76">
        <f>IFERROR(HLOOKUP(C102,'DECEMBER MDS TF '!$R$10:$AU$26,17,FALSE),0)</f>
        <v>0</v>
      </c>
    </row>
    <row r="103" spans="1:6" x14ac:dyDescent="0.2">
      <c r="A103" s="74" t="s">
        <v>19</v>
      </c>
      <c r="B103" s="75">
        <v>415</v>
      </c>
      <c r="C103" s="75">
        <v>2020104000</v>
      </c>
      <c r="E103" s="77">
        <f>IFERROR(HLOOKUP(C103,'DECEMBER MDS TF '!$AV$10:$IR$26,17,FALSE),0)</f>
        <v>0</v>
      </c>
      <c r="F103" s="76">
        <f>IFERROR(HLOOKUP(C103,'DECEMBER MDS TF '!$R$10:$AU$26,17,FALSE),0)</f>
        <v>0</v>
      </c>
    </row>
    <row r="104" spans="1:6" x14ac:dyDescent="0.2">
      <c r="A104" s="74" t="s">
        <v>324</v>
      </c>
      <c r="B104" s="75">
        <v>416</v>
      </c>
      <c r="C104" s="75">
        <v>2020105000</v>
      </c>
      <c r="E104" s="77">
        <f>IFERROR(HLOOKUP(C104,'DECEMBER MDS TF '!$AV$10:$IR$26,17,FALSE),0)</f>
        <v>0</v>
      </c>
      <c r="F104" s="76">
        <f>IFERROR(HLOOKUP(C104,'DECEMBER MDS TF '!$R$10:$AU$26,17,FALSE),0)</f>
        <v>0</v>
      </c>
    </row>
    <row r="105" spans="1:6" x14ac:dyDescent="0.2">
      <c r="A105" s="74" t="s">
        <v>325</v>
      </c>
      <c r="B105" s="75">
        <v>417</v>
      </c>
      <c r="C105" s="75">
        <v>2020106000</v>
      </c>
      <c r="E105" s="77">
        <f>IFERROR(HLOOKUP(C105,'DECEMBER MDS TF '!$AV$10:$IR$26,17,FALSE),0)</f>
        <v>0</v>
      </c>
      <c r="F105" s="76">
        <f>IFERROR(HLOOKUP(C105,'DECEMBER MDS TF '!$R$10:$AU$26,17,FALSE),0)</f>
        <v>0</v>
      </c>
    </row>
    <row r="106" spans="1:6" x14ac:dyDescent="0.2">
      <c r="A106" s="74" t="s">
        <v>95</v>
      </c>
      <c r="B106" s="75">
        <v>418</v>
      </c>
      <c r="C106" s="75">
        <v>2020107000</v>
      </c>
      <c r="E106" s="77">
        <f>IFERROR(HLOOKUP(C106,'DECEMBER MDS TF '!$AV$10:$IR$26,17,FALSE),0)</f>
        <v>0</v>
      </c>
      <c r="F106" s="76">
        <f>IFERROR(HLOOKUP(C106,'DECEMBER MDS TF '!$R$10:$AU$26,17,FALSE),0)</f>
        <v>0</v>
      </c>
    </row>
    <row r="107" spans="1:6" x14ac:dyDescent="0.2">
      <c r="A107" s="74" t="s">
        <v>96</v>
      </c>
      <c r="B107" s="75">
        <v>421</v>
      </c>
      <c r="C107" s="75">
        <v>2030101000</v>
      </c>
      <c r="E107" s="77">
        <f>IFERROR(HLOOKUP(C107,'DECEMBER MDS TF '!$AV$10:$IR$26,17,FALSE),0)</f>
        <v>0</v>
      </c>
      <c r="F107" s="76">
        <f>IFERROR(HLOOKUP(C107,'DECEMBER MDS TF '!$R$10:$AU$26,17,FALSE),0)</f>
        <v>0</v>
      </c>
    </row>
    <row r="108" spans="1:6" x14ac:dyDescent="0.2">
      <c r="A108" s="74" t="s">
        <v>326</v>
      </c>
      <c r="B108" s="75">
        <v>422</v>
      </c>
      <c r="C108" s="75">
        <v>2030103000</v>
      </c>
      <c r="E108" s="77">
        <f>IFERROR(HLOOKUP(C108,'DECEMBER MDS TF '!$AV$10:$IR$26,17,FALSE),0)</f>
        <v>0</v>
      </c>
      <c r="F108" s="76">
        <f>IFERROR(HLOOKUP(C108,'DECEMBER MDS TF '!$R$10:$AU$26,17,FALSE),0)</f>
        <v>0</v>
      </c>
    </row>
    <row r="109" spans="1:6" x14ac:dyDescent="0.2">
      <c r="A109" s="74" t="s">
        <v>97</v>
      </c>
      <c r="C109" s="75">
        <v>2030105000</v>
      </c>
      <c r="E109" s="77">
        <f>IFERROR(HLOOKUP(C109,'DECEMBER MDS TF '!$AV$10:$IR$26,17,FALSE),0)</f>
        <v>0</v>
      </c>
      <c r="F109" s="76">
        <f>IFERROR(HLOOKUP(C109,'DECEMBER MDS TF '!$R$10:$AU$26,17,FALSE),0)</f>
        <v>0</v>
      </c>
    </row>
    <row r="110" spans="1:6" x14ac:dyDescent="0.2">
      <c r="A110" s="74" t="s">
        <v>380</v>
      </c>
      <c r="C110" s="75">
        <v>2040101000</v>
      </c>
      <c r="E110" s="77">
        <f>IFERROR(HLOOKUP(C110,'DECEMBER MDS TF '!$AV$10:$IR$26,17,FALSE),0)</f>
        <v>0</v>
      </c>
      <c r="F110" s="76">
        <f>IFERROR(HLOOKUP(C110,'DECEMBER MDS TF '!$R$10:$AU$26,17,FALSE),0)</f>
        <v>0</v>
      </c>
    </row>
    <row r="111" spans="1:6" ht="25.5" x14ac:dyDescent="0.2">
      <c r="A111" s="74" t="s">
        <v>232</v>
      </c>
      <c r="C111" s="75">
        <v>2040102000</v>
      </c>
      <c r="E111" s="77">
        <f>IFERROR(HLOOKUP(C111,'DECEMBER MDS TF '!$AV$10:$IR$26,17,FALSE),0)</f>
        <v>0</v>
      </c>
      <c r="F111" s="76">
        <f>IFERROR(HLOOKUP(C111,'DECEMBER MDS TF '!$R$10:$AU$26,17,FALSE),0)</f>
        <v>0</v>
      </c>
    </row>
    <row r="112" spans="1:6" x14ac:dyDescent="0.2">
      <c r="A112" s="74" t="s">
        <v>21</v>
      </c>
      <c r="B112" s="75">
        <v>439</v>
      </c>
      <c r="C112" s="75">
        <v>2999999000</v>
      </c>
      <c r="E112" s="77">
        <f>IFERROR(HLOOKUP(C112,'DECEMBER MDS TF '!$AV$10:$IR$26,17,FALSE),0)</f>
        <v>0</v>
      </c>
      <c r="F112" s="76">
        <f>IFERROR(HLOOKUP(C112,'DECEMBER MDS TF '!$R$10:$AU$26,17,FALSE),0)</f>
        <v>0</v>
      </c>
    </row>
    <row r="113" spans="1:6" x14ac:dyDescent="0.2">
      <c r="A113" s="74" t="s">
        <v>327</v>
      </c>
      <c r="B113" s="75">
        <v>501</v>
      </c>
      <c r="C113" s="75">
        <v>3010101000</v>
      </c>
      <c r="E113" s="77">
        <f>IFERROR(HLOOKUP(C113,'DECEMBER MDS TF '!$AV$10:$IR$26,17,FALSE),0)</f>
        <v>0</v>
      </c>
      <c r="F113" s="76">
        <f>IFERROR(HLOOKUP(C113,'DECEMBER MDS TF '!$R$10:$AU$26,17,FALSE),0)</f>
        <v>0</v>
      </c>
    </row>
    <row r="114" spans="1:6" x14ac:dyDescent="0.2">
      <c r="A114" s="74" t="s">
        <v>100</v>
      </c>
      <c r="B114" s="75">
        <v>603</v>
      </c>
      <c r="C114" s="75">
        <v>4020106000</v>
      </c>
      <c r="E114" s="77">
        <f>IFERROR(HLOOKUP(C114,'DECEMBER MDS TF '!$AV$10:$IR$26,17,FALSE),0)</f>
        <v>0</v>
      </c>
      <c r="F114" s="76">
        <f>IFERROR(HLOOKUP(C114,'DECEMBER MDS TF '!$R$10:$AU$26,17,FALSE),0)</f>
        <v>0</v>
      </c>
    </row>
    <row r="115" spans="1:6" x14ac:dyDescent="0.2">
      <c r="A115" s="74" t="s">
        <v>158</v>
      </c>
      <c r="B115" s="75">
        <v>605</v>
      </c>
      <c r="C115" s="75">
        <v>4020101099</v>
      </c>
      <c r="E115" s="77">
        <f>IFERROR(HLOOKUP(C115,'DECEMBER MDS TF '!$AV$10:$IR$26,17,FALSE),0)</f>
        <v>0</v>
      </c>
      <c r="F115" s="76">
        <f>IFERROR(HLOOKUP(C115,'DECEMBER MDS TF '!$R$10:$AU$26,17,FALSE),0)</f>
        <v>0</v>
      </c>
    </row>
    <row r="116" spans="1:6" x14ac:dyDescent="0.2">
      <c r="A116" s="74" t="s">
        <v>99</v>
      </c>
      <c r="B116" s="75">
        <v>606</v>
      </c>
      <c r="C116" s="75">
        <v>4020102000</v>
      </c>
      <c r="E116" s="77">
        <f>IFERROR(HLOOKUP(C116,'DECEMBER MDS TF '!$AV$10:$IR$26,17,FALSE),0)</f>
        <v>0</v>
      </c>
      <c r="F116" s="76">
        <f>IFERROR(HLOOKUP(C116,'DECEMBER MDS TF '!$R$10:$AU$26,17,FALSE),0)</f>
        <v>0</v>
      </c>
    </row>
    <row r="117" spans="1:6" x14ac:dyDescent="0.2">
      <c r="A117" s="74" t="s">
        <v>328</v>
      </c>
      <c r="B117" s="75">
        <v>613</v>
      </c>
      <c r="C117" s="75">
        <v>4020104001</v>
      </c>
      <c r="E117" s="77">
        <f>IFERROR(HLOOKUP(C117,'DECEMBER MDS TF '!$AV$10:$IR$26,17,FALSE),0)</f>
        <v>0</v>
      </c>
      <c r="F117" s="76">
        <f>IFERROR(HLOOKUP(C117,'DECEMBER MDS TF '!$R$10:$AU$26,17,FALSE),0)</f>
        <v>0</v>
      </c>
    </row>
    <row r="118" spans="1:6" x14ac:dyDescent="0.2">
      <c r="A118" s="74" t="s">
        <v>329</v>
      </c>
      <c r="B118" s="75">
        <v>651</v>
      </c>
      <c r="C118" s="75">
        <v>4030101000</v>
      </c>
      <c r="E118" s="77">
        <f>IFERROR(HLOOKUP(C118,'DECEMBER MDS TF '!$AV$10:$IR$26,17,FALSE),0)</f>
        <v>0</v>
      </c>
      <c r="F118" s="76">
        <f>IFERROR(HLOOKUP(C118,'DECEMBER MDS TF '!$R$10:$AU$26,17,FALSE),0)</f>
        <v>0</v>
      </c>
    </row>
    <row r="119" spans="1:6" x14ac:dyDescent="0.2">
      <c r="A119" s="74" t="s">
        <v>381</v>
      </c>
      <c r="C119" s="75">
        <v>4030102000</v>
      </c>
      <c r="E119" s="77">
        <f>IFERROR(HLOOKUP(C119,'DECEMBER MDS TF '!$AV$10:$IR$26,17,FALSE),0)</f>
        <v>0</v>
      </c>
      <c r="F119" s="76">
        <f>IFERROR(HLOOKUP(C119,'DECEMBER MDS TF '!$R$10:$AU$26,17,FALSE),0)</f>
        <v>0</v>
      </c>
    </row>
    <row r="120" spans="1:6" x14ac:dyDescent="0.2">
      <c r="A120" s="71" t="s">
        <v>106</v>
      </c>
      <c r="B120" s="72">
        <v>653</v>
      </c>
      <c r="C120" s="72">
        <v>4030106000</v>
      </c>
      <c r="E120" s="77">
        <f>IFERROR(HLOOKUP(C120,'DECEMBER MDS TF '!$AV$10:$IR$26,17,FALSE),0)</f>
        <v>0</v>
      </c>
      <c r="F120" s="76">
        <f>IFERROR(HLOOKUP(C120,'DECEMBER MDS TF '!$R$10:$AU$26,17,FALSE),0)</f>
        <v>0</v>
      </c>
    </row>
    <row r="121" spans="1:6" x14ac:dyDescent="0.2">
      <c r="A121" s="74" t="s">
        <v>107</v>
      </c>
      <c r="B121" s="75">
        <v>662</v>
      </c>
      <c r="C121" s="75">
        <v>4040201000</v>
      </c>
      <c r="E121" s="77">
        <f>IFERROR(HLOOKUP(C121,'DECEMBER MDS TF '!$AV$10:$IR$26,17,FALSE),0)</f>
        <v>0</v>
      </c>
      <c r="F121" s="76">
        <f>IFERROR(HLOOKUP(C121,'DECEMBER MDS TF '!$R$10:$AU$26,17,FALSE),0)</f>
        <v>0</v>
      </c>
    </row>
    <row r="122" spans="1:6" x14ac:dyDescent="0.2">
      <c r="A122" s="74" t="s">
        <v>108</v>
      </c>
      <c r="B122" s="75">
        <v>662</v>
      </c>
      <c r="C122" s="75">
        <v>4040202000</v>
      </c>
      <c r="E122" s="77">
        <f>IFERROR(HLOOKUP(C122,'DECEMBER MDS TF '!$AV$10:$IR$26,17,FALSE),0)</f>
        <v>0</v>
      </c>
      <c r="F122" s="76">
        <f>IFERROR(HLOOKUP(C122,'DECEMBER MDS TF '!$R$10:$AU$26,17,FALSE),0)</f>
        <v>0</v>
      </c>
    </row>
    <row r="123" spans="1:6" x14ac:dyDescent="0.2">
      <c r="A123" s="74" t="s">
        <v>101</v>
      </c>
      <c r="B123" s="75">
        <v>678</v>
      </c>
      <c r="C123" s="75">
        <v>4020114000</v>
      </c>
      <c r="E123" s="77">
        <f>IFERROR(HLOOKUP(C123,'DECEMBER MDS TF '!$AV$10:$IR$26,17,FALSE),0)</f>
        <v>0</v>
      </c>
      <c r="F123" s="76">
        <f>IFERROR(HLOOKUP(C123,'DECEMBER MDS TF '!$R$10:$AU$26,17,FALSE),0)</f>
        <v>0</v>
      </c>
    </row>
    <row r="124" spans="1:6" x14ac:dyDescent="0.2">
      <c r="A124" s="74" t="s">
        <v>102</v>
      </c>
      <c r="B124" s="75">
        <v>678</v>
      </c>
      <c r="C124" s="75">
        <v>4020202000</v>
      </c>
      <c r="E124" s="77">
        <f>IFERROR(HLOOKUP(C124,'DECEMBER MDS TF '!$AV$10:$IR$26,17,FALSE),0)</f>
        <v>0</v>
      </c>
      <c r="F124" s="76">
        <f>IFERROR(HLOOKUP(C124,'DECEMBER MDS TF '!$R$10:$AU$26,17,FALSE),0)</f>
        <v>0</v>
      </c>
    </row>
    <row r="125" spans="1:6" x14ac:dyDescent="0.2">
      <c r="A125" s="74" t="s">
        <v>103</v>
      </c>
      <c r="B125" s="75">
        <v>678</v>
      </c>
      <c r="C125" s="75">
        <v>4020205000</v>
      </c>
      <c r="E125" s="77">
        <f>IFERROR(HLOOKUP(C125,'DECEMBER MDS TF '!$AV$10:$IR$26,17,FALSE),0)</f>
        <v>0</v>
      </c>
      <c r="F125" s="76">
        <f>IFERROR(HLOOKUP(C125,'DECEMBER MDS TF '!$R$10:$AU$26,17,FALSE),0)</f>
        <v>0</v>
      </c>
    </row>
    <row r="126" spans="1:6" x14ac:dyDescent="0.2">
      <c r="A126" s="74" t="s">
        <v>104</v>
      </c>
      <c r="B126" s="75">
        <v>678</v>
      </c>
      <c r="C126" s="75">
        <v>4020213000</v>
      </c>
      <c r="E126" s="77">
        <f>IFERROR(HLOOKUP(C126,'DECEMBER MDS TF '!$AV$10:$IR$26,17,FALSE),0)</f>
        <v>0</v>
      </c>
      <c r="F126" s="76">
        <f>IFERROR(HLOOKUP(C126,'DECEMBER MDS TF '!$R$10:$AU$26,17,FALSE),0)</f>
        <v>0</v>
      </c>
    </row>
    <row r="127" spans="1:6" x14ac:dyDescent="0.2">
      <c r="A127" s="74" t="s">
        <v>160</v>
      </c>
      <c r="B127" s="75">
        <v>678</v>
      </c>
      <c r="C127" s="75">
        <v>4020221099</v>
      </c>
      <c r="E127" s="77">
        <f>IFERROR(HLOOKUP(C127,'DECEMBER MDS TF '!$AV$10:$IR$26,17,FALSE),0)</f>
        <v>0</v>
      </c>
      <c r="F127" s="76">
        <f>IFERROR(HLOOKUP(C127,'DECEMBER MDS TF '!$R$10:$AU$26,17,FALSE),0)</f>
        <v>0</v>
      </c>
    </row>
    <row r="128" spans="1:6" x14ac:dyDescent="0.2">
      <c r="A128" s="74" t="s">
        <v>330</v>
      </c>
      <c r="B128" s="75">
        <v>678</v>
      </c>
      <c r="C128" s="75">
        <v>4050199000</v>
      </c>
      <c r="E128" s="77">
        <f>IFERROR(HLOOKUP(C128,'DECEMBER MDS TF '!$AV$10:$IR$26,17,FALSE),0)</f>
        <v>0</v>
      </c>
      <c r="F128" s="76">
        <f>IFERROR(HLOOKUP(C128,'DECEMBER MDS TF '!$R$10:$AU$26,17,FALSE),0)</f>
        <v>0</v>
      </c>
    </row>
    <row r="129" spans="1:6" x14ac:dyDescent="0.2">
      <c r="A129" s="74" t="s">
        <v>331</v>
      </c>
      <c r="B129" s="75">
        <v>678</v>
      </c>
      <c r="C129" s="75">
        <v>4069999000</v>
      </c>
      <c r="E129" s="77">
        <f>IFERROR(HLOOKUP(C129,'DECEMBER MDS TF '!$AV$10:$IR$26,17,FALSE),0)</f>
        <v>0</v>
      </c>
      <c r="F129" s="76">
        <f>IFERROR(HLOOKUP(C129,'DECEMBER MDS TF '!$R$10:$AU$26,17,FALSE),0)</f>
        <v>0</v>
      </c>
    </row>
    <row r="130" spans="1:6" x14ac:dyDescent="0.2">
      <c r="A130" s="74" t="s">
        <v>233</v>
      </c>
      <c r="B130" s="75">
        <v>701</v>
      </c>
      <c r="C130" s="75">
        <v>5010101001</v>
      </c>
      <c r="E130" s="77">
        <f>IFERROR(HLOOKUP(C130,'DECEMBER MDS TF '!$AV$10:$IR$26,17,FALSE),0)</f>
        <v>0</v>
      </c>
      <c r="F130" s="76">
        <f>IFERROR(HLOOKUP(C130,'DECEMBER MDS TF '!$R$10:$AU$26,17,FALSE),0)</f>
        <v>0</v>
      </c>
    </row>
    <row r="131" spans="1:6" x14ac:dyDescent="0.2">
      <c r="A131" s="74" t="s">
        <v>332</v>
      </c>
      <c r="B131" s="75">
        <v>705</v>
      </c>
      <c r="C131" s="75">
        <v>5010102000</v>
      </c>
      <c r="E131" s="77">
        <f>IFERROR(HLOOKUP(C131,'DECEMBER MDS TF '!$AV$10:$IR$26,17,FALSE),0)</f>
        <v>0</v>
      </c>
      <c r="F131" s="76">
        <f>IFERROR(HLOOKUP(C131,'DECEMBER MDS TF '!$R$10:$AU$26,17,FALSE),0)</f>
        <v>0</v>
      </c>
    </row>
    <row r="132" spans="1:6" x14ac:dyDescent="0.2">
      <c r="A132" s="74" t="s">
        <v>110</v>
      </c>
      <c r="B132" s="75">
        <v>711</v>
      </c>
      <c r="C132" s="75">
        <v>5010201001</v>
      </c>
      <c r="E132" s="77">
        <f>IFERROR(HLOOKUP(C132,'DECEMBER MDS TF '!$AV$10:$IR$26,17,FALSE),0)</f>
        <v>0</v>
      </c>
      <c r="F132" s="76">
        <f>IFERROR(HLOOKUP(C132,'DECEMBER MDS TF '!$R$10:$AU$26,17,FALSE),0)</f>
        <v>0</v>
      </c>
    </row>
    <row r="133" spans="1:6" x14ac:dyDescent="0.2">
      <c r="A133" s="74" t="s">
        <v>166</v>
      </c>
      <c r="B133" s="75">
        <v>712</v>
      </c>
      <c r="C133" s="75">
        <v>5010210001</v>
      </c>
      <c r="E133" s="77">
        <f>IFERROR(HLOOKUP(C133,'DECEMBER MDS TF '!$AV$10:$IR$26,17,FALSE),0)</f>
        <v>0</v>
      </c>
      <c r="F133" s="76">
        <f>IFERROR(HLOOKUP(C133,'DECEMBER MDS TF '!$R$10:$AU$26,17,FALSE),0)</f>
        <v>0</v>
      </c>
    </row>
    <row r="134" spans="1:6" x14ac:dyDescent="0.2">
      <c r="A134" s="74" t="s">
        <v>167</v>
      </c>
      <c r="B134" s="75">
        <v>712</v>
      </c>
      <c r="C134" s="75">
        <v>5010211002</v>
      </c>
      <c r="E134" s="77">
        <f>IFERROR(HLOOKUP(C134,'DECEMBER MDS TF '!$AV$10:$IR$26,17,FALSE),0)</f>
        <v>0</v>
      </c>
      <c r="F134" s="76">
        <f>IFERROR(HLOOKUP(C134,'DECEMBER MDS TF '!$R$10:$AU$26,17,FALSE),0)</f>
        <v>0</v>
      </c>
    </row>
    <row r="135" spans="1:6" x14ac:dyDescent="0.2">
      <c r="A135" s="74" t="s">
        <v>168</v>
      </c>
      <c r="B135" s="75">
        <v>712</v>
      </c>
      <c r="C135" s="75">
        <v>5010212001</v>
      </c>
      <c r="E135" s="77">
        <f>IFERROR(HLOOKUP(C135,'DECEMBER MDS TF '!$AV$10:$IR$26,17,FALSE),0)</f>
        <v>0</v>
      </c>
      <c r="F135" s="76">
        <f>IFERROR(HLOOKUP(C135,'DECEMBER MDS TF '!$R$10:$AU$26,17,FALSE),0)</f>
        <v>0</v>
      </c>
    </row>
    <row r="136" spans="1:6" x14ac:dyDescent="0.2">
      <c r="A136" s="74" t="s">
        <v>111</v>
      </c>
      <c r="B136" s="75">
        <v>713</v>
      </c>
      <c r="C136" s="75">
        <v>5010202000</v>
      </c>
      <c r="E136" s="77">
        <f>IFERROR(HLOOKUP(C136,'DECEMBER MDS TF '!$AV$10:$IR$26,17,FALSE),0)</f>
        <v>0</v>
      </c>
      <c r="F136" s="76">
        <f>IFERROR(HLOOKUP(C136,'DECEMBER MDS TF '!$R$10:$AU$26,17,FALSE),0)</f>
        <v>0</v>
      </c>
    </row>
    <row r="137" spans="1:6" x14ac:dyDescent="0.2">
      <c r="A137" s="74" t="s">
        <v>112</v>
      </c>
      <c r="B137" s="75">
        <v>714</v>
      </c>
      <c r="C137" s="75">
        <v>5010203001</v>
      </c>
      <c r="E137" s="77">
        <f>IFERROR(HLOOKUP(C137,'DECEMBER MDS TF '!$AV$10:$IR$26,17,FALSE),0)</f>
        <v>0</v>
      </c>
      <c r="F137" s="76">
        <f>IFERROR(HLOOKUP(C137,'DECEMBER MDS TF '!$R$10:$AU$26,17,FALSE),0)</f>
        <v>0</v>
      </c>
    </row>
    <row r="138" spans="1:6" x14ac:dyDescent="0.2">
      <c r="A138" s="74" t="s">
        <v>113</v>
      </c>
      <c r="B138" s="75">
        <v>715</v>
      </c>
      <c r="C138" s="75">
        <v>5010204001</v>
      </c>
      <c r="E138" s="77">
        <f>IFERROR(HLOOKUP(C138,'DECEMBER MDS TF '!$AV$10:$IR$26,17,FALSE),0)</f>
        <v>0</v>
      </c>
      <c r="F138" s="76">
        <f>IFERROR(HLOOKUP(C138,'DECEMBER MDS TF '!$R$10:$AU$26,17,FALSE),0)</f>
        <v>0</v>
      </c>
    </row>
    <row r="139" spans="1:6" ht="25.5" x14ac:dyDescent="0.2">
      <c r="A139" s="78" t="s">
        <v>162</v>
      </c>
      <c r="B139" s="79">
        <v>716</v>
      </c>
      <c r="C139" s="79">
        <v>5010205003</v>
      </c>
      <c r="D139" s="79"/>
      <c r="E139" s="77">
        <f>IFERROR(HLOOKUP(C139,'DECEMBER MDS TF '!$AV$10:$IR$26,17,FALSE),0)</f>
        <v>0</v>
      </c>
      <c r="F139" s="76">
        <f>IFERROR(HLOOKUP(C139,'DECEMBER MDS TF '!$R$10:$AU$26,17,FALSE),0)</f>
        <v>0</v>
      </c>
    </row>
    <row r="140" spans="1:6" ht="25.5" x14ac:dyDescent="0.2">
      <c r="A140" s="74" t="s">
        <v>333</v>
      </c>
      <c r="B140" s="75">
        <v>716</v>
      </c>
      <c r="C140" s="75">
        <v>5010205004</v>
      </c>
      <c r="E140" s="77">
        <f>IFERROR(HLOOKUP(C140,'DECEMBER MDS TF '!$AV$10:$IR$26,17,FALSE),0)</f>
        <v>0</v>
      </c>
      <c r="F140" s="76">
        <f>IFERROR(HLOOKUP(C140,'DECEMBER MDS TF '!$R$10:$AU$26,17,FALSE),0)</f>
        <v>0</v>
      </c>
    </row>
    <row r="141" spans="1:6" ht="25.5" x14ac:dyDescent="0.2">
      <c r="A141" s="74" t="s">
        <v>334</v>
      </c>
      <c r="B141" s="75">
        <v>716</v>
      </c>
      <c r="C141" s="75">
        <v>5010206003</v>
      </c>
      <c r="E141" s="77">
        <f>IFERROR(HLOOKUP(C141,'DECEMBER MDS TF '!$AV$10:$IR$26,17,FALSE),0)</f>
        <v>0</v>
      </c>
      <c r="F141" s="76">
        <f>IFERROR(HLOOKUP(C141,'DECEMBER MDS TF '!$R$10:$AU$26,17,FALSE),0)</f>
        <v>0</v>
      </c>
    </row>
    <row r="142" spans="1:6" ht="25.5" x14ac:dyDescent="0.2">
      <c r="A142" s="74" t="s">
        <v>164</v>
      </c>
      <c r="B142" s="75">
        <v>716</v>
      </c>
      <c r="C142" s="75">
        <v>5010206004</v>
      </c>
      <c r="E142" s="77">
        <f>IFERROR(HLOOKUP(C142,'DECEMBER MDS TF '!$AV$10:$IR$26,17,FALSE),0)</f>
        <v>0</v>
      </c>
      <c r="F142" s="76">
        <f>IFERROR(HLOOKUP(C142,'DECEMBER MDS TF '!$R$10:$AU$26,17,FALSE),0)</f>
        <v>0</v>
      </c>
    </row>
    <row r="143" spans="1:6" ht="25.5" x14ac:dyDescent="0.2">
      <c r="A143" s="74" t="s">
        <v>243</v>
      </c>
      <c r="B143" s="75">
        <v>716</v>
      </c>
      <c r="C143" s="75">
        <v>5010207004</v>
      </c>
      <c r="E143" s="77">
        <f>IFERROR(HLOOKUP(C143,'DECEMBER MDS TF '!$AV$10:$IR$26,17,FALSE),0)</f>
        <v>0</v>
      </c>
      <c r="F143" s="76">
        <f>IFERROR(HLOOKUP(C143,'DECEMBER MDS TF '!$R$10:$AU$26,17,FALSE),0)</f>
        <v>0</v>
      </c>
    </row>
    <row r="144" spans="1:6" ht="25.5" x14ac:dyDescent="0.2">
      <c r="A144" s="74" t="s">
        <v>163</v>
      </c>
      <c r="B144" s="75">
        <v>716</v>
      </c>
      <c r="C144" s="75">
        <v>5010211006</v>
      </c>
      <c r="E144" s="77">
        <f>IFERROR(HLOOKUP(C144,'DECEMBER MDS TF '!$AV$10:$IR$26,17,FALSE),0)</f>
        <v>0</v>
      </c>
      <c r="F144" s="76">
        <f>IFERROR(HLOOKUP(C144,'DECEMBER MDS TF '!$R$10:$AU$26,17,FALSE),0)</f>
        <v>0</v>
      </c>
    </row>
    <row r="145" spans="1:6" x14ac:dyDescent="0.2">
      <c r="A145" s="74" t="s">
        <v>165</v>
      </c>
      <c r="B145" s="75">
        <v>717</v>
      </c>
      <c r="C145" s="75">
        <v>5010208001</v>
      </c>
      <c r="E145" s="77">
        <f>IFERROR(HLOOKUP(C145,'DECEMBER MDS TF '!$AV$10:$IR$26,17,FALSE),0)</f>
        <v>0</v>
      </c>
      <c r="F145" s="76">
        <f>IFERROR(HLOOKUP(C145,'DECEMBER MDS TF '!$R$10:$AU$26,17,FALSE),0)</f>
        <v>0</v>
      </c>
    </row>
    <row r="146" spans="1:6" x14ac:dyDescent="0.2">
      <c r="A146" s="74" t="s">
        <v>382</v>
      </c>
      <c r="C146" s="75">
        <v>5010299000</v>
      </c>
      <c r="E146" s="77">
        <f>IFERROR(HLOOKUP(C146,'DECEMBER MDS TF '!$AV$10:$IR$26,17,FALSE),0)</f>
        <v>0</v>
      </c>
      <c r="F146" s="76">
        <f>IFERROR(HLOOKUP(C146,'DECEMBER MDS TF '!$R$10:$AU$26,17,FALSE),0)</f>
        <v>0</v>
      </c>
    </row>
    <row r="147" spans="1:6" x14ac:dyDescent="0.2">
      <c r="A147" s="74" t="s">
        <v>172</v>
      </c>
      <c r="B147" s="75">
        <v>719</v>
      </c>
      <c r="C147" s="75">
        <v>5010299011</v>
      </c>
      <c r="E147" s="77">
        <f>IFERROR(HLOOKUP(C147,'DECEMBER MDS TF '!$AV$10:$IR$26,17,FALSE),0)</f>
        <v>0</v>
      </c>
      <c r="F147" s="76">
        <f>IFERROR(HLOOKUP(C147,'DECEMBER MDS TF '!$R$10:$AU$26,17,FALSE),0)</f>
        <v>0</v>
      </c>
    </row>
    <row r="148" spans="1:6" x14ac:dyDescent="0.2">
      <c r="A148" s="74" t="s">
        <v>173</v>
      </c>
      <c r="B148" s="75">
        <v>719</v>
      </c>
      <c r="C148" s="75">
        <v>5010299012</v>
      </c>
      <c r="E148" s="77">
        <f>IFERROR(HLOOKUP(C148,'DECEMBER MDS TF '!$AV$10:$IR$26,17,FALSE),0)</f>
        <v>0</v>
      </c>
      <c r="F148" s="76">
        <f>IFERROR(HLOOKUP(C148,'DECEMBER MDS TF '!$R$10:$AU$26,17,FALSE),0)</f>
        <v>0</v>
      </c>
    </row>
    <row r="149" spans="1:6" x14ac:dyDescent="0.2">
      <c r="A149" s="74" t="s">
        <v>174</v>
      </c>
      <c r="B149" s="75">
        <v>719</v>
      </c>
      <c r="C149" s="75">
        <v>5010299014</v>
      </c>
      <c r="E149" s="77">
        <f>IFERROR(HLOOKUP(C149,'DECEMBER MDS TF '!$AV$10:$IR$26,17,FALSE),0)</f>
        <v>0</v>
      </c>
      <c r="F149" s="76">
        <f>IFERROR(HLOOKUP(C149,'DECEMBER MDS TF '!$R$10:$AU$26,17,FALSE),0)</f>
        <v>0</v>
      </c>
    </row>
    <row r="150" spans="1:6" x14ac:dyDescent="0.2">
      <c r="A150" s="74" t="s">
        <v>175</v>
      </c>
      <c r="C150" s="75">
        <v>5010299036</v>
      </c>
      <c r="E150" s="77">
        <f>IFERROR(HLOOKUP(C150,'DECEMBER MDS TF '!$AV$10:$IR$26,17,FALSE),0)</f>
        <v>0</v>
      </c>
      <c r="F150" s="76">
        <f>IFERROR(HLOOKUP(C150,'DECEMBER MDS TF '!$R$10:$AU$26,17,FALSE),0)</f>
        <v>0</v>
      </c>
    </row>
    <row r="151" spans="1:6" x14ac:dyDescent="0.2">
      <c r="A151" s="74" t="s">
        <v>176</v>
      </c>
      <c r="C151" s="75">
        <v>5010299038</v>
      </c>
      <c r="E151" s="77">
        <f>IFERROR(HLOOKUP(C151,'DECEMBER MDS TF '!$AV$10:$IR$26,17,FALSE),0)</f>
        <v>0</v>
      </c>
      <c r="F151" s="76">
        <f>IFERROR(HLOOKUP(C151,'DECEMBER MDS TF '!$R$10:$AU$26,17,FALSE),0)</f>
        <v>0</v>
      </c>
    </row>
    <row r="152" spans="1:6" x14ac:dyDescent="0.2">
      <c r="A152" s="74" t="s">
        <v>335</v>
      </c>
      <c r="B152" s="75">
        <v>723</v>
      </c>
      <c r="C152" s="75">
        <v>5010213001</v>
      </c>
      <c r="E152" s="77">
        <f>IFERROR(HLOOKUP(C152,'DECEMBER MDS TF '!$AV$10:$IR$26,17,FALSE),0)</f>
        <v>0</v>
      </c>
      <c r="F152" s="76">
        <f>IFERROR(HLOOKUP(C152,'DECEMBER MDS TF '!$R$10:$AU$26,17,FALSE),0)</f>
        <v>0</v>
      </c>
    </row>
    <row r="153" spans="1:6" x14ac:dyDescent="0.2">
      <c r="A153" s="74" t="s">
        <v>336</v>
      </c>
      <c r="B153" s="75">
        <v>723</v>
      </c>
      <c r="C153" s="75">
        <v>5010213002</v>
      </c>
      <c r="E153" s="77">
        <f>IFERROR(HLOOKUP(C153,'DECEMBER MDS TF '!$AV$10:$IR$26,17,FALSE),0)</f>
        <v>0</v>
      </c>
      <c r="F153" s="76">
        <f>IFERROR(HLOOKUP(C153,'DECEMBER MDS TF '!$R$10:$AU$26,17,FALSE),0)</f>
        <v>0</v>
      </c>
    </row>
    <row r="154" spans="1:6" x14ac:dyDescent="0.2">
      <c r="A154" s="74" t="s">
        <v>171</v>
      </c>
      <c r="B154" s="75">
        <v>724</v>
      </c>
      <c r="C154" s="75">
        <v>5010215001</v>
      </c>
      <c r="E154" s="77">
        <f>IFERROR(HLOOKUP(C154,'DECEMBER MDS TF '!$AV$10:$IR$26,17,FALSE),0)</f>
        <v>0</v>
      </c>
      <c r="F154" s="76">
        <f>IFERROR(HLOOKUP(C154,'DECEMBER MDS TF '!$R$10:$AU$26,17,FALSE),0)</f>
        <v>0</v>
      </c>
    </row>
    <row r="155" spans="1:6" x14ac:dyDescent="0.2">
      <c r="A155" s="74" t="s">
        <v>170</v>
      </c>
      <c r="B155" s="75">
        <v>725</v>
      </c>
      <c r="C155" s="75">
        <v>5010214001</v>
      </c>
      <c r="E155" s="77">
        <f>IFERROR(HLOOKUP(C155,'DECEMBER MDS TF '!$AV$10:$IR$26,17,FALSE),0)</f>
        <v>0</v>
      </c>
      <c r="F155" s="76">
        <f>IFERROR(HLOOKUP(C155,'DECEMBER MDS TF '!$R$10:$AU$26,17,FALSE),0)</f>
        <v>0</v>
      </c>
    </row>
    <row r="156" spans="1:6" x14ac:dyDescent="0.2">
      <c r="A156" s="74" t="s">
        <v>337</v>
      </c>
      <c r="B156" s="75">
        <v>731</v>
      </c>
      <c r="C156" s="75">
        <v>5010301000</v>
      </c>
      <c r="E156" s="77">
        <f>IFERROR(HLOOKUP(C156,'DECEMBER MDS TF '!$AV$10:$IR$26,17,FALSE),0)</f>
        <v>0</v>
      </c>
      <c r="F156" s="76">
        <f>IFERROR(HLOOKUP(C156,'DECEMBER MDS TF '!$R$10:$AU$26,17,FALSE),0)</f>
        <v>0</v>
      </c>
    </row>
    <row r="157" spans="1:6" x14ac:dyDescent="0.2">
      <c r="A157" s="74" t="s">
        <v>177</v>
      </c>
      <c r="B157" s="75">
        <v>732</v>
      </c>
      <c r="C157" s="75">
        <v>5010302001</v>
      </c>
      <c r="E157" s="77">
        <f>IFERROR(HLOOKUP(C157,'DECEMBER MDS TF '!$AV$10:$IR$26,17,FALSE),0)</f>
        <v>0</v>
      </c>
      <c r="F157" s="76">
        <f>IFERROR(HLOOKUP(C157,'DECEMBER MDS TF '!$R$10:$AU$26,17,FALSE),0)</f>
        <v>0</v>
      </c>
    </row>
    <row r="158" spans="1:6" x14ac:dyDescent="0.2">
      <c r="A158" s="74" t="s">
        <v>178</v>
      </c>
      <c r="B158" s="75">
        <v>733</v>
      </c>
      <c r="C158" s="75">
        <v>5010303001</v>
      </c>
      <c r="E158" s="77">
        <f>IFERROR(HLOOKUP(C158,'DECEMBER MDS TF '!$AV$10:$IR$26,17,FALSE),0)</f>
        <v>0</v>
      </c>
      <c r="F158" s="76">
        <f>IFERROR(HLOOKUP(C158,'DECEMBER MDS TF '!$R$10:$AU$26,17,FALSE),0)</f>
        <v>0</v>
      </c>
    </row>
    <row r="159" spans="1:6" x14ac:dyDescent="0.2">
      <c r="A159" s="74" t="s">
        <v>179</v>
      </c>
      <c r="B159" s="75">
        <v>734</v>
      </c>
      <c r="C159" s="75">
        <v>5010304001</v>
      </c>
      <c r="E159" s="77">
        <f>IFERROR(HLOOKUP(C159,'DECEMBER MDS TF '!$AV$10:$IR$26,17,FALSE),0)</f>
        <v>0</v>
      </c>
      <c r="F159" s="76">
        <f>IFERROR(HLOOKUP(C159,'DECEMBER MDS TF '!$R$10:$AU$26,17,FALSE),0)</f>
        <v>0</v>
      </c>
    </row>
    <row r="160" spans="1:6" x14ac:dyDescent="0.2">
      <c r="A160" s="74" t="s">
        <v>180</v>
      </c>
      <c r="B160" s="75">
        <v>749</v>
      </c>
      <c r="C160" s="75">
        <v>5010401001</v>
      </c>
      <c r="E160" s="77">
        <f>IFERROR(HLOOKUP(C160,'DECEMBER MDS TF '!$AV$10:$IR$26,17,FALSE),0)</f>
        <v>0</v>
      </c>
      <c r="F160" s="76">
        <f>IFERROR(HLOOKUP(C160,'DECEMBER MDS TF '!$R$10:$AU$26,17,FALSE),0)</f>
        <v>0</v>
      </c>
    </row>
    <row r="161" spans="1:6" x14ac:dyDescent="0.2">
      <c r="A161" s="74" t="s">
        <v>181</v>
      </c>
      <c r="B161" s="75">
        <v>749</v>
      </c>
      <c r="C161" s="75">
        <v>5010402001</v>
      </c>
      <c r="E161" s="77">
        <f>IFERROR(HLOOKUP(C161,'DECEMBER MDS TF '!$AV$10:$IR$26,17,FALSE),0)</f>
        <v>0</v>
      </c>
      <c r="F161" s="76">
        <f>IFERROR(HLOOKUP(C161,'DECEMBER MDS TF '!$R$10:$AU$26,17,FALSE),0)</f>
        <v>0</v>
      </c>
    </row>
    <row r="162" spans="1:6" x14ac:dyDescent="0.2">
      <c r="A162" s="74" t="s">
        <v>182</v>
      </c>
      <c r="B162" s="75">
        <v>749</v>
      </c>
      <c r="C162" s="75">
        <v>5010403001</v>
      </c>
      <c r="E162" s="77">
        <f>IFERROR(HLOOKUP(C162,'DECEMBER MDS TF '!$AV$10:$IR$26,17,FALSE),0)</f>
        <v>0</v>
      </c>
      <c r="F162" s="76">
        <f>IFERROR(HLOOKUP(C162,'DECEMBER MDS TF '!$R$10:$AU$26,17,FALSE),0)</f>
        <v>0</v>
      </c>
    </row>
    <row r="163" spans="1:6" x14ac:dyDescent="0.2">
      <c r="A163" s="74" t="s">
        <v>183</v>
      </c>
      <c r="B163" s="75">
        <v>749</v>
      </c>
      <c r="C163" s="75">
        <v>5010499015</v>
      </c>
      <c r="E163" s="77">
        <f>IFERROR(HLOOKUP(C163,'DECEMBER MDS TF '!$AV$10:$IR$26,17,FALSE),0)</f>
        <v>0</v>
      </c>
      <c r="F163" s="76">
        <f>IFERROR(HLOOKUP(C163,'DECEMBER MDS TF '!$R$10:$AU$26,17,FALSE),0)</f>
        <v>0</v>
      </c>
    </row>
    <row r="164" spans="1:6" x14ac:dyDescent="0.2">
      <c r="A164" s="74" t="s">
        <v>338</v>
      </c>
      <c r="B164" s="75">
        <v>749</v>
      </c>
      <c r="C164" s="75">
        <v>5010499010</v>
      </c>
      <c r="E164" s="77">
        <f>IFERROR(HLOOKUP(C164,'DECEMBER MDS TF '!$AV$10:$IR$26,17,FALSE),0)</f>
        <v>0</v>
      </c>
      <c r="F164" s="76">
        <f>IFERROR(HLOOKUP(C164,'DECEMBER MDS TF '!$R$10:$AU$26,17,FALSE),0)</f>
        <v>0</v>
      </c>
    </row>
    <row r="165" spans="1:6" x14ac:dyDescent="0.2">
      <c r="A165" s="74" t="s">
        <v>339</v>
      </c>
      <c r="C165" s="75">
        <v>5010499099</v>
      </c>
      <c r="E165" s="77">
        <f>IFERROR(HLOOKUP(C165,'DECEMBER MDS TF '!$AV$10:$IR$26,17,FALSE),0)</f>
        <v>0</v>
      </c>
      <c r="F165" s="76">
        <f>IFERROR(HLOOKUP(C165,'DECEMBER MDS TF '!$R$10:$AU$26,17,FALSE),0)</f>
        <v>0</v>
      </c>
    </row>
    <row r="166" spans="1:6" x14ac:dyDescent="0.2">
      <c r="A166" s="74" t="s">
        <v>116</v>
      </c>
      <c r="B166" s="75">
        <v>751</v>
      </c>
      <c r="C166" s="75">
        <v>5020101000</v>
      </c>
      <c r="E166" s="77">
        <f>IFERROR(HLOOKUP(C166,'DECEMBER MDS TF '!$AV$10:$IR$26,17,FALSE),0)</f>
        <v>0</v>
      </c>
      <c r="F166" s="76">
        <f>IFERROR(HLOOKUP(C166,'DECEMBER MDS TF '!$R$10:$AU$26,17,FALSE),0)</f>
        <v>0</v>
      </c>
    </row>
    <row r="167" spans="1:6" x14ac:dyDescent="0.2">
      <c r="A167" s="74" t="s">
        <v>117</v>
      </c>
      <c r="B167" s="75">
        <v>753</v>
      </c>
      <c r="C167" s="75">
        <v>5020201002</v>
      </c>
      <c r="E167" s="77">
        <f>IFERROR(HLOOKUP(C167,'DECEMBER MDS TF '!$AV$10:$IR$26,17,FALSE),0)</f>
        <v>0</v>
      </c>
      <c r="F167" s="76">
        <f>IFERROR(HLOOKUP(C167,'DECEMBER MDS TF '!$R$10:$AU$26,17,FALSE),0)</f>
        <v>0</v>
      </c>
    </row>
    <row r="168" spans="1:6" x14ac:dyDescent="0.2">
      <c r="A168" s="74" t="s">
        <v>234</v>
      </c>
      <c r="B168" s="75">
        <v>754</v>
      </c>
      <c r="C168" s="75">
        <v>5020202000</v>
      </c>
      <c r="E168" s="77">
        <f>IFERROR(HLOOKUP(C168,'DECEMBER MDS TF '!$AV$10:$IR$26,17,FALSE),0)</f>
        <v>0</v>
      </c>
      <c r="F168" s="76">
        <f>IFERROR(HLOOKUP(C168,'DECEMBER MDS TF '!$R$10:$AU$26,17,FALSE),0)</f>
        <v>0</v>
      </c>
    </row>
    <row r="169" spans="1:6" x14ac:dyDescent="0.2">
      <c r="A169" s="74" t="s">
        <v>383</v>
      </c>
      <c r="C169" s="75">
        <v>5020301001</v>
      </c>
      <c r="E169" s="77">
        <f>IFERROR(HLOOKUP(C169,'DECEMBER MDS TF '!$AV$10:$IR$26,17,FALSE),0)</f>
        <v>0</v>
      </c>
      <c r="F169" s="76">
        <f>IFERROR(HLOOKUP(C169,'DECEMBER MDS TF '!$R$10:$AU$26,17,FALSE),0)</f>
        <v>0</v>
      </c>
    </row>
    <row r="170" spans="1:6" x14ac:dyDescent="0.2">
      <c r="A170" s="74" t="s">
        <v>119</v>
      </c>
      <c r="B170" s="75">
        <v>755</v>
      </c>
      <c r="C170" s="75">
        <v>5020301002</v>
      </c>
      <c r="E170" s="77">
        <f>IFERROR(HLOOKUP(C170,'DECEMBER MDS TF '!$AV$10:$IR$26,17,FALSE),0)</f>
        <v>0</v>
      </c>
      <c r="F170" s="76">
        <f>IFERROR(HLOOKUP(C170,'DECEMBER MDS TF '!$R$10:$AU$26,17,FALSE),0)</f>
        <v>0</v>
      </c>
    </row>
    <row r="171" spans="1:6" x14ac:dyDescent="0.2">
      <c r="A171" s="74" t="s">
        <v>120</v>
      </c>
      <c r="B171" s="75">
        <v>756</v>
      </c>
      <c r="C171" s="75">
        <v>5020302000</v>
      </c>
      <c r="E171" s="77">
        <f>IFERROR(HLOOKUP(C171,'DECEMBER MDS TF '!$AV$10:$IR$26,17,FALSE),0)</f>
        <v>0</v>
      </c>
      <c r="F171" s="76">
        <f>IFERROR(HLOOKUP(C171,'DECEMBER MDS TF '!$R$10:$AU$26,17,FALSE),0)</f>
        <v>0</v>
      </c>
    </row>
    <row r="172" spans="1:6" x14ac:dyDescent="0.2">
      <c r="A172" s="74" t="s">
        <v>121</v>
      </c>
      <c r="B172" s="75">
        <v>758</v>
      </c>
      <c r="C172" s="75">
        <v>5020305000</v>
      </c>
      <c r="E172" s="77">
        <f>IFERROR(HLOOKUP(C172,'DECEMBER MDS TF '!$AV$10:$IR$26,17,FALSE),0)</f>
        <v>0</v>
      </c>
      <c r="F172" s="76">
        <f>IFERROR(HLOOKUP(C172,'DECEMBER MDS TF '!$R$10:$AU$26,17,FALSE),0)</f>
        <v>0</v>
      </c>
    </row>
    <row r="173" spans="1:6" x14ac:dyDescent="0.2">
      <c r="A173" s="74" t="s">
        <v>122</v>
      </c>
      <c r="C173" s="75">
        <v>5020306000</v>
      </c>
      <c r="E173" s="77">
        <f>IFERROR(HLOOKUP(C173,'DECEMBER MDS TF '!$AV$10:$IR$26,17,FALSE),0)</f>
        <v>0</v>
      </c>
      <c r="F173" s="76">
        <f>IFERROR(HLOOKUP(C173,'DECEMBER MDS TF '!$R$10:$AU$26,17,FALSE),0)</f>
        <v>0</v>
      </c>
    </row>
    <row r="174" spans="1:6" x14ac:dyDescent="0.2">
      <c r="A174" s="74" t="s">
        <v>123</v>
      </c>
      <c r="B174" s="75">
        <v>759</v>
      </c>
      <c r="C174" s="75">
        <v>5020307000</v>
      </c>
      <c r="E174" s="77">
        <f>IFERROR(HLOOKUP(C174,'DECEMBER MDS TF '!$AV$10:$IR$26,17,FALSE),0)</f>
        <v>0</v>
      </c>
      <c r="F174" s="76">
        <f>IFERROR(HLOOKUP(C174,'DECEMBER MDS TF '!$R$10:$AU$26,17,FALSE),0)</f>
        <v>0</v>
      </c>
    </row>
    <row r="175" spans="1:6" x14ac:dyDescent="0.2">
      <c r="A175" s="74" t="s">
        <v>124</v>
      </c>
      <c r="B175" s="75">
        <v>760</v>
      </c>
      <c r="C175" s="75">
        <v>5020308000</v>
      </c>
      <c r="E175" s="77">
        <f>IFERROR(HLOOKUP(C175,'DECEMBER MDS TF '!$AV$10:$IR$26,17,FALSE),0)</f>
        <v>0</v>
      </c>
      <c r="F175" s="76">
        <f>IFERROR(HLOOKUP(C175,'DECEMBER MDS TF '!$R$10:$AU$26,17,FALSE),0)</f>
        <v>0</v>
      </c>
    </row>
    <row r="176" spans="1:6" x14ac:dyDescent="0.2">
      <c r="A176" s="74" t="s">
        <v>125</v>
      </c>
      <c r="B176" s="75">
        <v>761</v>
      </c>
      <c r="C176" s="75">
        <v>5020309000</v>
      </c>
      <c r="E176" s="77">
        <f>IFERROR(HLOOKUP(C176,'DECEMBER MDS TF '!$AV$10:$IR$26,17,FALSE),0)</f>
        <v>0</v>
      </c>
      <c r="F176" s="76">
        <f>IFERROR(HLOOKUP(C176,'DECEMBER MDS TF '!$R$10:$AU$26,17,FALSE),0)</f>
        <v>0</v>
      </c>
    </row>
    <row r="177" spans="1:6" x14ac:dyDescent="0.2">
      <c r="A177" s="74" t="s">
        <v>340</v>
      </c>
      <c r="B177" s="75">
        <v>765</v>
      </c>
      <c r="C177" s="75">
        <v>5020399000</v>
      </c>
      <c r="E177" s="77">
        <f>IFERROR(HLOOKUP(C177,'DECEMBER MDS TF '!$AV$10:$IR$26,17,FALSE),0)</f>
        <v>0</v>
      </c>
      <c r="F177" s="76">
        <f>IFERROR(HLOOKUP(C177,'DECEMBER MDS TF '!$R$10:$AU$26,17,FALSE),0)</f>
        <v>0</v>
      </c>
    </row>
    <row r="178" spans="1:6" ht="25.5" x14ac:dyDescent="0.2">
      <c r="A178" s="74" t="s">
        <v>341</v>
      </c>
      <c r="C178" s="75">
        <v>5020321002</v>
      </c>
      <c r="E178" s="160">
        <f>IFERROR(HLOOKUP(C178,'DECEMBER MDS TF '!$AV$10:$IR$26,17,FALSE),0)</f>
        <v>25500</v>
      </c>
      <c r="F178" s="76">
        <f>IFERROR(HLOOKUP(C178,'DECEMBER MDS TF '!$R$10:$AU$26,17,FALSE),0)</f>
        <v>0</v>
      </c>
    </row>
    <row r="179" spans="1:6" x14ac:dyDescent="0.2">
      <c r="A179" s="74" t="s">
        <v>342</v>
      </c>
      <c r="B179" s="75">
        <v>765</v>
      </c>
      <c r="C179" s="75">
        <v>5020321003</v>
      </c>
      <c r="E179" s="77">
        <f>IFERROR(HLOOKUP(C179,'DECEMBER MDS TF '!$AV$10:$IR$26,17,FALSE),0)</f>
        <v>0</v>
      </c>
      <c r="F179" s="76">
        <f>IFERROR(HLOOKUP(C179,'DECEMBER MDS TF '!$R$10:$AU$26,17,FALSE),0)</f>
        <v>0</v>
      </c>
    </row>
    <row r="180" spans="1:6" ht="25.5" x14ac:dyDescent="0.2">
      <c r="A180" s="74" t="s">
        <v>343</v>
      </c>
      <c r="C180" s="75">
        <v>5020321001</v>
      </c>
      <c r="E180" s="77">
        <f>IFERROR(HLOOKUP(C180,'DECEMBER MDS TF '!$AV$10:$IR$26,17,FALSE),0)</f>
        <v>0</v>
      </c>
      <c r="F180" s="76">
        <f>IFERROR(HLOOKUP(C180,'DECEMBER MDS TF '!$R$10:$AU$26,17,FALSE),0)</f>
        <v>0</v>
      </c>
    </row>
    <row r="181" spans="1:6" ht="25.5" x14ac:dyDescent="0.2">
      <c r="A181" s="74" t="s">
        <v>344</v>
      </c>
      <c r="C181" s="75">
        <v>5020321010</v>
      </c>
      <c r="E181" s="77">
        <f>IFERROR(HLOOKUP(C181,'DECEMBER MDS TF '!$AV$10:$IR$26,17,FALSE),0)</f>
        <v>0</v>
      </c>
      <c r="F181" s="76">
        <f>IFERROR(HLOOKUP(C181,'DECEMBER MDS TF '!$R$10:$AU$26,17,FALSE),0)</f>
        <v>0</v>
      </c>
    </row>
    <row r="182" spans="1:6" x14ac:dyDescent="0.2">
      <c r="A182" s="74" t="s">
        <v>345</v>
      </c>
      <c r="B182" s="75">
        <v>765</v>
      </c>
      <c r="C182" s="75">
        <v>5020321099</v>
      </c>
      <c r="E182" s="160">
        <f>IFERROR(HLOOKUP(C182,'DECEMBER MDS TF '!$AV$10:$IR$26,17,FALSE),0)</f>
        <v>9850</v>
      </c>
      <c r="F182" s="76">
        <f>IFERROR(HLOOKUP(C182,'DECEMBER MDS TF '!$R$10:$AU$26,17,FALSE),0)</f>
        <v>0</v>
      </c>
    </row>
    <row r="183" spans="1:6" x14ac:dyDescent="0.2">
      <c r="A183" s="74" t="s">
        <v>346</v>
      </c>
      <c r="C183" s="75">
        <v>5020322001</v>
      </c>
      <c r="E183" s="77">
        <f>IFERROR(HLOOKUP(C183,'DECEMBER MDS TF '!$AV$10:$IR$26,17,FALSE),0)</f>
        <v>0</v>
      </c>
      <c r="F183" s="76">
        <f>IFERROR(HLOOKUP(C183,'DECEMBER MDS TF '!$R$10:$AU$26,17,FALSE),0)</f>
        <v>0</v>
      </c>
    </row>
    <row r="184" spans="1:6" x14ac:dyDescent="0.2">
      <c r="A184" s="74" t="s">
        <v>127</v>
      </c>
      <c r="B184" s="75">
        <v>766</v>
      </c>
      <c r="C184" s="75">
        <v>5020401000</v>
      </c>
      <c r="E184" s="77">
        <f>IFERROR(HLOOKUP(C184,'DECEMBER MDS TF '!$AV$10:$IR$26,17,FALSE),0)</f>
        <v>0</v>
      </c>
      <c r="F184" s="76">
        <f>IFERROR(HLOOKUP(C184,'DECEMBER MDS TF '!$R$10:$AU$26,17,FALSE),0)</f>
        <v>0</v>
      </c>
    </row>
    <row r="185" spans="1:6" x14ac:dyDescent="0.2">
      <c r="A185" s="74" t="s">
        <v>128</v>
      </c>
      <c r="B185" s="75">
        <v>767</v>
      </c>
      <c r="C185" s="75">
        <v>5020402000</v>
      </c>
      <c r="E185" s="77">
        <f>IFERROR(HLOOKUP(C185,'DECEMBER MDS TF '!$AV$10:$IR$26,17,FALSE),0)</f>
        <v>0</v>
      </c>
      <c r="F185" s="76">
        <f>IFERROR(HLOOKUP(C185,'DECEMBER MDS TF '!$R$10:$AU$26,17,FALSE),0)</f>
        <v>0</v>
      </c>
    </row>
    <row r="186" spans="1:6" x14ac:dyDescent="0.2">
      <c r="A186" s="74" t="s">
        <v>347</v>
      </c>
      <c r="B186" s="75">
        <v>771</v>
      </c>
      <c r="C186" s="75">
        <v>5020501000</v>
      </c>
      <c r="E186" s="77">
        <f>IFERROR(HLOOKUP(C186,'DECEMBER MDS TF '!$AV$10:$IR$26,17,FALSE),0)</f>
        <v>0</v>
      </c>
      <c r="F186" s="76">
        <f>IFERROR(HLOOKUP(C186,'DECEMBER MDS TF '!$R$10:$AU$26,17,FALSE),0)</f>
        <v>0</v>
      </c>
    </row>
    <row r="187" spans="1:6" x14ac:dyDescent="0.2">
      <c r="A187" s="74" t="s">
        <v>188</v>
      </c>
      <c r="B187" s="75">
        <v>772</v>
      </c>
      <c r="C187" s="75">
        <v>5020502002</v>
      </c>
      <c r="E187" s="77">
        <f>IFERROR(HLOOKUP(C187,'DECEMBER MDS TF '!$AV$10:$IR$26,17,FALSE),0)</f>
        <v>0</v>
      </c>
      <c r="F187" s="76">
        <f>IFERROR(HLOOKUP(C187,'DECEMBER MDS TF '!$R$10:$AU$26,17,FALSE),0)</f>
        <v>0</v>
      </c>
    </row>
    <row r="188" spans="1:6" x14ac:dyDescent="0.2">
      <c r="A188" s="74" t="s">
        <v>187</v>
      </c>
      <c r="B188" s="75">
        <v>773</v>
      </c>
      <c r="C188" s="75">
        <v>5020502001</v>
      </c>
      <c r="E188" s="77">
        <f>IFERROR(HLOOKUP(C188,'DECEMBER MDS TF '!$AV$10:$IR$26,17,FALSE),0)</f>
        <v>0</v>
      </c>
      <c r="F188" s="76">
        <f>IFERROR(HLOOKUP(C188,'DECEMBER MDS TF '!$R$10:$AU$26,17,FALSE),0)</f>
        <v>0</v>
      </c>
    </row>
    <row r="189" spans="1:6" x14ac:dyDescent="0.2">
      <c r="A189" s="74" t="s">
        <v>130</v>
      </c>
      <c r="B189" s="75">
        <v>774</v>
      </c>
      <c r="C189" s="75">
        <v>5020503000</v>
      </c>
      <c r="E189" s="77">
        <f>IFERROR(HLOOKUP(C189,'DECEMBER MDS TF '!$AV$10:$IR$26,17,FALSE),0)</f>
        <v>0</v>
      </c>
      <c r="F189" s="76">
        <f>IFERROR(HLOOKUP(C189,'DECEMBER MDS TF '!$R$10:$AU$26,17,FALSE),0)</f>
        <v>0</v>
      </c>
    </row>
    <row r="190" spans="1:6" x14ac:dyDescent="0.2">
      <c r="A190" s="74" t="s">
        <v>131</v>
      </c>
      <c r="B190" s="75">
        <v>775</v>
      </c>
      <c r="C190" s="75">
        <v>5020504000</v>
      </c>
      <c r="E190" s="77">
        <f>IFERROR(HLOOKUP(C190,'DECEMBER MDS TF '!$AV$10:$IR$26,17,FALSE),0)</f>
        <v>0</v>
      </c>
      <c r="F190" s="76">
        <f>IFERROR(HLOOKUP(C190,'DECEMBER MDS TF '!$R$10:$AU$26,17,FALSE),0)</f>
        <v>0</v>
      </c>
    </row>
    <row r="191" spans="1:6" x14ac:dyDescent="0.2">
      <c r="A191" s="74" t="s">
        <v>153</v>
      </c>
      <c r="B191" s="75">
        <v>778</v>
      </c>
      <c r="C191" s="75">
        <v>5029906000</v>
      </c>
      <c r="E191" s="77">
        <f>IFERROR(HLOOKUP(C191,'DECEMBER MDS TF '!$AV$10:$IR$26,17,FALSE),0)</f>
        <v>0</v>
      </c>
      <c r="F191" s="76">
        <f>IFERROR(HLOOKUP(C191,'DECEMBER MDS TF '!$R$10:$AU$26,17,FALSE),0)</f>
        <v>0</v>
      </c>
    </row>
    <row r="192" spans="1:6" x14ac:dyDescent="0.2">
      <c r="A192" s="87" t="s">
        <v>235</v>
      </c>
      <c r="B192" s="88">
        <v>779</v>
      </c>
      <c r="C192" s="88">
        <v>5020601000</v>
      </c>
      <c r="E192" s="77">
        <f>IFERROR(HLOOKUP(C192,'DECEMBER MDS TF '!$AV$10:$IR$26,17,FALSE),0)</f>
        <v>0</v>
      </c>
      <c r="F192" s="76">
        <f>IFERROR(HLOOKUP(C192,'DECEMBER MDS TF '!$R$10:$AU$26,17,FALSE),0)</f>
        <v>0</v>
      </c>
    </row>
    <row r="193" spans="1:6" x14ac:dyDescent="0.2">
      <c r="A193" s="74" t="s">
        <v>348</v>
      </c>
      <c r="C193" s="75">
        <v>5020901002</v>
      </c>
      <c r="E193" s="77">
        <f>IFERROR(HLOOKUP(C193,'DECEMBER MDS TF '!$AV$10:$IR$26,17,FALSE),0)</f>
        <v>0</v>
      </c>
      <c r="F193" s="76">
        <f>IFERROR(HLOOKUP(C193,'DECEMBER MDS TF '!$R$10:$AU$26,17,FALSE),0)</f>
        <v>0</v>
      </c>
    </row>
    <row r="194" spans="1:6" x14ac:dyDescent="0.2">
      <c r="A194" s="74" t="s">
        <v>132</v>
      </c>
      <c r="B194" s="75">
        <v>779</v>
      </c>
      <c r="C194" s="75">
        <v>5020602000</v>
      </c>
      <c r="E194" s="77">
        <f>IFERROR(HLOOKUP(C194,'DECEMBER MDS TF '!$AV$10:$IR$26,17,FALSE),0)</f>
        <v>0</v>
      </c>
      <c r="F194" s="76">
        <f>IFERROR(HLOOKUP(C194,'DECEMBER MDS TF '!$R$10:$AU$26,17,FALSE),0)</f>
        <v>0</v>
      </c>
    </row>
    <row r="195" spans="1:6" x14ac:dyDescent="0.2">
      <c r="A195" s="74" t="s">
        <v>149</v>
      </c>
      <c r="B195" s="75">
        <v>780</v>
      </c>
      <c r="C195" s="75">
        <v>5029901000</v>
      </c>
      <c r="E195" s="77">
        <f>IFERROR(HLOOKUP(C195,'DECEMBER MDS TF '!$AV$10:$IR$26,17,FALSE),0)</f>
        <v>0</v>
      </c>
      <c r="F195" s="76">
        <f>IFERROR(HLOOKUP(C195,'DECEMBER MDS TF '!$R$10:$AU$26,17,FALSE),0)</f>
        <v>0</v>
      </c>
    </row>
    <row r="196" spans="1:6" x14ac:dyDescent="0.2">
      <c r="A196" s="74" t="s">
        <v>150</v>
      </c>
      <c r="B196" s="75">
        <v>781</v>
      </c>
      <c r="C196" s="75">
        <v>5029902000</v>
      </c>
      <c r="E196" s="77">
        <f>IFERROR(HLOOKUP(C196,'DECEMBER MDS TF '!$AV$10:$IR$26,17,FALSE),0)</f>
        <v>0</v>
      </c>
      <c r="F196" s="76">
        <f>IFERROR(HLOOKUP(C196,'DECEMBER MDS TF '!$R$10:$AU$26,17,FALSE),0)</f>
        <v>0</v>
      </c>
    </row>
    <row r="197" spans="1:6" x14ac:dyDescent="0.2">
      <c r="A197" s="74" t="s">
        <v>151</v>
      </c>
      <c r="B197" s="75">
        <v>783</v>
      </c>
      <c r="C197" s="75">
        <v>5029903000</v>
      </c>
      <c r="E197" s="77">
        <f>IFERROR(HLOOKUP(C197,'DECEMBER MDS TF '!$AV$10:$IR$26,17,FALSE),0)</f>
        <v>0</v>
      </c>
      <c r="F197" s="76">
        <f>IFERROR(HLOOKUP(C197,'DECEMBER MDS TF '!$R$10:$AU$26,17,FALSE),0)</f>
        <v>0</v>
      </c>
    </row>
    <row r="198" spans="1:6" x14ac:dyDescent="0.2">
      <c r="A198" s="74" t="s">
        <v>152</v>
      </c>
      <c r="B198" s="75">
        <v>784</v>
      </c>
      <c r="C198" s="75">
        <v>5029904000</v>
      </c>
      <c r="E198" s="77">
        <f>IFERROR(HLOOKUP(C198,'DECEMBER MDS TF '!$AV$10:$IR$26,17,FALSE),0)</f>
        <v>0</v>
      </c>
      <c r="F198" s="76">
        <f>IFERROR(HLOOKUP(C198,'DECEMBER MDS TF '!$R$10:$AU$26,17,FALSE),0)</f>
        <v>0</v>
      </c>
    </row>
    <row r="199" spans="1:6" x14ac:dyDescent="0.2">
      <c r="A199" s="74" t="s">
        <v>349</v>
      </c>
      <c r="B199" s="75">
        <v>782</v>
      </c>
      <c r="C199" s="75">
        <v>5029905001</v>
      </c>
      <c r="E199" s="77">
        <f>IFERROR(HLOOKUP(C199,'DECEMBER MDS TF '!$AV$10:$IR$26,17,FALSE),0)</f>
        <v>0</v>
      </c>
      <c r="F199" s="76">
        <f>IFERROR(HLOOKUP(C199,'DECEMBER MDS TF '!$R$10:$AU$26,17,FALSE),0)</f>
        <v>0</v>
      </c>
    </row>
    <row r="200" spans="1:6" x14ac:dyDescent="0.2">
      <c r="A200" s="74" t="s">
        <v>350</v>
      </c>
      <c r="B200" s="75">
        <v>782</v>
      </c>
      <c r="C200" s="75">
        <v>5029905003</v>
      </c>
      <c r="E200" s="77">
        <f>IFERROR(HLOOKUP(C200,'DECEMBER MDS TF '!$AV$10:$IR$26,17,FALSE),0)</f>
        <v>0</v>
      </c>
      <c r="F200" s="76">
        <f>IFERROR(HLOOKUP(C200,'DECEMBER MDS TF '!$R$10:$AU$26,17,FALSE),0)</f>
        <v>0</v>
      </c>
    </row>
    <row r="201" spans="1:6" x14ac:dyDescent="0.2">
      <c r="A201" s="74" t="s">
        <v>351</v>
      </c>
      <c r="B201" s="75">
        <v>782</v>
      </c>
      <c r="C201" s="75">
        <v>5029905004</v>
      </c>
      <c r="E201" s="77">
        <f>IFERROR(HLOOKUP(C201,'DECEMBER MDS TF '!$AV$10:$IR$26,17,FALSE),0)</f>
        <v>0</v>
      </c>
      <c r="F201" s="76">
        <f>IFERROR(HLOOKUP(C201,'DECEMBER MDS TF '!$R$10:$AU$26,17,FALSE),0)</f>
        <v>0</v>
      </c>
    </row>
    <row r="202" spans="1:6" x14ac:dyDescent="0.2">
      <c r="A202" s="74" t="s">
        <v>352</v>
      </c>
      <c r="B202" s="75">
        <v>782</v>
      </c>
      <c r="C202" s="75">
        <v>5029905005</v>
      </c>
      <c r="E202" s="77">
        <f>IFERROR(HLOOKUP(C202,'DECEMBER MDS TF '!$AV$10:$IR$26,17,FALSE),0)</f>
        <v>0</v>
      </c>
      <c r="F202" s="76">
        <f>IFERROR(HLOOKUP(C202,'DECEMBER MDS TF '!$R$10:$AU$26,17,FALSE),0)</f>
        <v>0</v>
      </c>
    </row>
    <row r="203" spans="1:6" x14ac:dyDescent="0.2">
      <c r="A203" s="74" t="s">
        <v>202</v>
      </c>
      <c r="B203" s="75">
        <v>782</v>
      </c>
      <c r="C203" s="75">
        <v>5029905006</v>
      </c>
      <c r="E203" s="77">
        <f>IFERROR(HLOOKUP(C203,'DECEMBER MDS TF '!$AV$10:$IR$26,17,FALSE),0)</f>
        <v>0</v>
      </c>
      <c r="F203" s="76">
        <f>IFERROR(HLOOKUP(C203,'DECEMBER MDS TF '!$R$10:$AU$26,17,FALSE),0)</f>
        <v>0</v>
      </c>
    </row>
    <row r="204" spans="1:6" x14ac:dyDescent="0.2">
      <c r="A204" s="74" t="s">
        <v>361</v>
      </c>
      <c r="C204" s="75">
        <v>5029905008</v>
      </c>
      <c r="E204" s="77">
        <f>IFERROR(HLOOKUP(C204,'DECEMBER MDS TF '!$AV$10:$IR$26,17,FALSE),0)</f>
        <v>0</v>
      </c>
      <c r="F204" s="76">
        <f>IFERROR(HLOOKUP(C204,'DECEMBER MDS TF '!$R$10:$AU$26,17,FALSE),0)</f>
        <v>0</v>
      </c>
    </row>
    <row r="205" spans="1:6" x14ac:dyDescent="0.2">
      <c r="A205" s="74" t="s">
        <v>154</v>
      </c>
      <c r="B205" s="75">
        <v>786</v>
      </c>
      <c r="C205" s="75">
        <v>5029907000</v>
      </c>
      <c r="E205" s="77">
        <f>IFERROR(HLOOKUP(C205,'DECEMBER MDS TF '!$AV$10:$IR$26,17,FALSE),0)</f>
        <v>0</v>
      </c>
      <c r="F205" s="76">
        <f>IFERROR(HLOOKUP(C205,'DECEMBER MDS TF '!$R$10:$AU$26,17,FALSE),0)</f>
        <v>0</v>
      </c>
    </row>
    <row r="206" spans="1:6" x14ac:dyDescent="0.2">
      <c r="A206" s="74" t="s">
        <v>134</v>
      </c>
      <c r="C206" s="75">
        <v>5021101000</v>
      </c>
      <c r="E206" s="77">
        <f>IFERROR(HLOOKUP(C206,'DECEMBER MDS TF '!$AV$10:$IR$26,17,FALSE),0)</f>
        <v>0</v>
      </c>
      <c r="F206" s="76">
        <f>IFERROR(HLOOKUP(C206,'DECEMBER MDS TF '!$R$10:$AU$26,17,FALSE),0)</f>
        <v>0</v>
      </c>
    </row>
    <row r="207" spans="1:6" x14ac:dyDescent="0.2">
      <c r="A207" s="74" t="s">
        <v>135</v>
      </c>
      <c r="B207" s="75">
        <v>792</v>
      </c>
      <c r="C207" s="75">
        <v>5021102000</v>
      </c>
      <c r="E207" s="77">
        <f>IFERROR(HLOOKUP(C207,'DECEMBER MDS TF '!$AV$10:$IR$26,17,FALSE),0)</f>
        <v>0</v>
      </c>
      <c r="F207" s="76">
        <f>IFERROR(HLOOKUP(C207,'DECEMBER MDS TF '!$R$10:$AU$26,17,FALSE),0)</f>
        <v>0</v>
      </c>
    </row>
    <row r="208" spans="1:6" x14ac:dyDescent="0.2">
      <c r="A208" s="74" t="s">
        <v>136</v>
      </c>
      <c r="B208" s="75">
        <v>793</v>
      </c>
      <c r="C208" s="75">
        <v>5021103002</v>
      </c>
      <c r="E208" s="77">
        <f>IFERROR(HLOOKUP(C208,'DECEMBER MDS TF '!$AV$10:$IR$26,17,FALSE),0)</f>
        <v>0</v>
      </c>
      <c r="F208" s="76">
        <f>IFERROR(HLOOKUP(C208,'DECEMBER MDS TF '!$R$10:$AU$26,17,FALSE),0)</f>
        <v>0</v>
      </c>
    </row>
    <row r="209" spans="1:6" x14ac:dyDescent="0.2">
      <c r="A209" s="74" t="s">
        <v>137</v>
      </c>
      <c r="B209" s="75">
        <v>796</v>
      </c>
      <c r="C209" s="75">
        <v>5021202000</v>
      </c>
      <c r="E209" s="77">
        <f>IFERROR(HLOOKUP(C209,'DECEMBER MDS TF '!$AV$10:$IR$26,17,FALSE),0)</f>
        <v>0</v>
      </c>
      <c r="F209" s="76">
        <f>IFERROR(HLOOKUP(C209,'DECEMBER MDS TF '!$R$10:$AU$26,17,FALSE),0)</f>
        <v>0</v>
      </c>
    </row>
    <row r="210" spans="1:6" x14ac:dyDescent="0.2">
      <c r="A210" s="74" t="s">
        <v>138</v>
      </c>
      <c r="B210" s="75">
        <v>797</v>
      </c>
      <c r="C210" s="75">
        <v>5021203000</v>
      </c>
      <c r="E210" s="77">
        <f>IFERROR(HLOOKUP(C210,'DECEMBER MDS TF '!$AV$10:$IR$26,17,FALSE),0)</f>
        <v>0</v>
      </c>
      <c r="F210" s="76">
        <f>IFERROR(HLOOKUP(C210,'DECEMBER MDS TF '!$R$10:$AU$26,17,FALSE),0)</f>
        <v>0</v>
      </c>
    </row>
    <row r="211" spans="1:6" x14ac:dyDescent="0.2">
      <c r="A211" s="74" t="s">
        <v>29</v>
      </c>
      <c r="B211" s="75">
        <v>799</v>
      </c>
      <c r="C211" s="75">
        <v>5021199000</v>
      </c>
      <c r="E211" s="77">
        <f>IFERROR(HLOOKUP(C211,'DECEMBER MDS TF '!$AV$10:$IR$26,17,FALSE),0)</f>
        <v>0</v>
      </c>
      <c r="F211" s="76">
        <f>IFERROR(HLOOKUP(C211,'DECEMBER MDS TF '!$R$10:$AU$26,17,FALSE),0)</f>
        <v>0</v>
      </c>
    </row>
    <row r="212" spans="1:6" x14ac:dyDescent="0.2">
      <c r="A212" s="74" t="s">
        <v>139</v>
      </c>
      <c r="C212" s="75">
        <v>5021299000</v>
      </c>
      <c r="E212" s="77">
        <f>IFERROR(HLOOKUP(C212,'DECEMBER MDS TF '!$AV$10:$IR$26,17,FALSE),0)</f>
        <v>0</v>
      </c>
      <c r="F212" s="76">
        <f>IFERROR(HLOOKUP(C212,'DECEMBER MDS TF '!$R$10:$AU$26,17,FALSE),0)</f>
        <v>0</v>
      </c>
    </row>
    <row r="213" spans="1:6" ht="25.5" x14ac:dyDescent="0.2">
      <c r="A213" s="74" t="s">
        <v>189</v>
      </c>
      <c r="B213" s="75">
        <v>811</v>
      </c>
      <c r="C213" s="75">
        <v>5021304001</v>
      </c>
      <c r="E213" s="77">
        <f>IFERROR(HLOOKUP(C213,'DECEMBER MDS TF '!$AV$10:$IR$26,17,FALSE),0)</f>
        <v>0</v>
      </c>
      <c r="F213" s="76">
        <f>IFERROR(HLOOKUP(C213,'DECEMBER MDS TF '!$R$10:$AU$26,17,FALSE),0)</f>
        <v>0</v>
      </c>
    </row>
    <row r="214" spans="1:6" ht="25.5" x14ac:dyDescent="0.2">
      <c r="A214" s="74" t="s">
        <v>190</v>
      </c>
      <c r="C214" s="75">
        <v>5021304006</v>
      </c>
      <c r="E214" s="77">
        <f>IFERROR(HLOOKUP(C214,'DECEMBER MDS TF '!$AV$10:$IR$26,17,FALSE),0)</f>
        <v>0</v>
      </c>
      <c r="F214" s="76">
        <f>IFERROR(HLOOKUP(C214,'DECEMBER MDS TF '!$R$10:$AU$26,17,FALSE),0)</f>
        <v>0</v>
      </c>
    </row>
    <row r="215" spans="1:6" ht="25.5" x14ac:dyDescent="0.2">
      <c r="A215" s="74" t="s">
        <v>191</v>
      </c>
      <c r="B215" s="75">
        <v>815</v>
      </c>
      <c r="C215" s="75">
        <v>5021304099</v>
      </c>
      <c r="E215" s="77">
        <f>IFERROR(HLOOKUP(C215,'DECEMBER MDS TF '!$AV$10:$IR$26,17,FALSE),0)</f>
        <v>0</v>
      </c>
      <c r="F215" s="76">
        <f>IFERROR(HLOOKUP(C215,'DECEMBER MDS TF '!$R$10:$AU$26,17,FALSE),0)</f>
        <v>0</v>
      </c>
    </row>
    <row r="216" spans="1:6" x14ac:dyDescent="0.2">
      <c r="A216" s="74" t="s">
        <v>141</v>
      </c>
      <c r="B216" s="75">
        <v>819</v>
      </c>
      <c r="C216" s="75">
        <v>5021309000</v>
      </c>
      <c r="E216" s="77">
        <f>IFERROR(HLOOKUP(C216,'DECEMBER MDS TF '!$AV$10:$IR$26,17,FALSE),0)</f>
        <v>0</v>
      </c>
      <c r="F216" s="76">
        <f>IFERROR(HLOOKUP(C216,'DECEMBER MDS TF '!$R$10:$AU$26,17,FALSE),0)</f>
        <v>0</v>
      </c>
    </row>
    <row r="217" spans="1:6" x14ac:dyDescent="0.2">
      <c r="A217" s="74" t="s">
        <v>140</v>
      </c>
      <c r="B217" s="75">
        <v>822</v>
      </c>
      <c r="C217" s="75">
        <v>5021307000</v>
      </c>
      <c r="E217" s="77">
        <f>IFERROR(HLOOKUP(C217,'DECEMBER MDS TF '!$AV$10:$IR$26,17,FALSE),0)</f>
        <v>0</v>
      </c>
      <c r="F217" s="76">
        <f>IFERROR(HLOOKUP(C217,'DECEMBER MDS TF '!$R$10:$AU$26,17,FALSE),0)</f>
        <v>0</v>
      </c>
    </row>
    <row r="218" spans="1:6" ht="25.5" x14ac:dyDescent="0.2">
      <c r="A218" s="74" t="s">
        <v>192</v>
      </c>
      <c r="B218" s="75">
        <v>821</v>
      </c>
      <c r="C218" s="75">
        <v>5021305002</v>
      </c>
      <c r="E218" s="77">
        <f>IFERROR(HLOOKUP(C218,'DECEMBER MDS TF '!$AV$10:$IR$26,17,FALSE),0)</f>
        <v>0</v>
      </c>
      <c r="F218" s="76">
        <f>IFERROR(HLOOKUP(C218,'DECEMBER MDS TF '!$R$10:$AU$26,17,FALSE),0)</f>
        <v>0</v>
      </c>
    </row>
    <row r="219" spans="1:6" ht="25.5" x14ac:dyDescent="0.2">
      <c r="A219" s="74" t="s">
        <v>193</v>
      </c>
      <c r="B219" s="75">
        <v>823</v>
      </c>
      <c r="C219" s="75">
        <v>5021305003</v>
      </c>
      <c r="E219" s="77">
        <f>IFERROR(HLOOKUP(C219,'DECEMBER MDS TF '!$AV$10:$IR$26,17,FALSE),0)</f>
        <v>0</v>
      </c>
      <c r="F219" s="76">
        <f>IFERROR(HLOOKUP(C219,'DECEMBER MDS TF '!$R$10:$AU$26,17,FALSE),0)</f>
        <v>0</v>
      </c>
    </row>
    <row r="220" spans="1:6" ht="25.5" x14ac:dyDescent="0.2">
      <c r="A220" s="74" t="s">
        <v>194</v>
      </c>
      <c r="B220" s="75">
        <v>829</v>
      </c>
      <c r="C220" s="75">
        <v>5021305007</v>
      </c>
      <c r="E220" s="77">
        <f>IFERROR(HLOOKUP(C220,'DECEMBER MDS TF '!$AV$10:$IR$26,17,FALSE),0)</f>
        <v>0</v>
      </c>
      <c r="F220" s="76">
        <f>IFERROR(HLOOKUP(C220,'DECEMBER MDS TF '!$R$10:$AU$26,17,FALSE),0)</f>
        <v>0</v>
      </c>
    </row>
    <row r="221" spans="1:6" ht="25.5" x14ac:dyDescent="0.2">
      <c r="A221" s="74" t="s">
        <v>195</v>
      </c>
      <c r="B221" s="75">
        <v>840</v>
      </c>
      <c r="C221" s="75">
        <v>5021305099</v>
      </c>
      <c r="E221" s="77">
        <f>IFERROR(HLOOKUP(C221,'DECEMBER MDS TF '!$AV$10:$IR$26,17,FALSE),0)</f>
        <v>0</v>
      </c>
      <c r="F221" s="76">
        <f>IFERROR(HLOOKUP(C221,'DECEMBER MDS TF '!$R$10:$AU$26,17,FALSE),0)</f>
        <v>0</v>
      </c>
    </row>
    <row r="222" spans="1:6" ht="25.5" x14ac:dyDescent="0.2">
      <c r="A222" s="74" t="s">
        <v>196</v>
      </c>
      <c r="B222" s="75">
        <v>841</v>
      </c>
      <c r="C222" s="75">
        <v>5021306001</v>
      </c>
      <c r="E222" s="77">
        <f>IFERROR(HLOOKUP(C222,'DECEMBER MDS TF '!$AV$10:$IR$26,17,FALSE),0)</f>
        <v>0</v>
      </c>
      <c r="F222" s="76">
        <f>IFERROR(HLOOKUP(C222,'DECEMBER MDS TF '!$R$10:$AU$26,17,FALSE),0)</f>
        <v>0</v>
      </c>
    </row>
    <row r="223" spans="1:6" x14ac:dyDescent="0.2">
      <c r="A223" s="74" t="s">
        <v>197</v>
      </c>
      <c r="B223" s="75">
        <v>850</v>
      </c>
      <c r="C223" s="75">
        <v>5021399099</v>
      </c>
      <c r="E223" s="77">
        <f>IFERROR(HLOOKUP(C223,'DECEMBER MDS TF '!$AV$10:$IR$26,17,FALSE),0)</f>
        <v>0</v>
      </c>
      <c r="F223" s="76">
        <f>IFERROR(HLOOKUP(C223,'DECEMBER MDS TF '!$R$10:$AU$26,17,FALSE),0)</f>
        <v>0</v>
      </c>
    </row>
    <row r="224" spans="1:6" x14ac:dyDescent="0.2">
      <c r="A224" s="74" t="s">
        <v>155</v>
      </c>
      <c r="B224" s="75">
        <v>878</v>
      </c>
      <c r="C224" s="75">
        <v>5029908000</v>
      </c>
      <c r="E224" s="77">
        <f>IFERROR(HLOOKUP(C224,'DECEMBER MDS TF '!$AV$10:$IR$26,17,FALSE),0)</f>
        <v>0</v>
      </c>
      <c r="F224" s="76">
        <f>IFERROR(HLOOKUP(C224,'DECEMBER MDS TF '!$R$10:$AU$26,17,FALSE),0)</f>
        <v>0</v>
      </c>
    </row>
    <row r="225" spans="1:6" x14ac:dyDescent="0.2">
      <c r="A225" s="74" t="s">
        <v>142</v>
      </c>
      <c r="B225" s="75">
        <v>878</v>
      </c>
      <c r="C225" s="75">
        <v>5021402000</v>
      </c>
      <c r="E225" s="77">
        <f>IFERROR(HLOOKUP(C225,'DECEMBER MDS TF '!$AV$10:$IR$26,17,FALSE),0)</f>
        <v>0</v>
      </c>
      <c r="F225" s="76">
        <f>IFERROR(HLOOKUP(C225,'DECEMBER MDS TF '!$R$10:$AU$26,17,FALSE),0)</f>
        <v>0</v>
      </c>
    </row>
    <row r="226" spans="1:6" x14ac:dyDescent="0.2">
      <c r="A226" s="74" t="s">
        <v>143</v>
      </c>
      <c r="B226" s="75">
        <v>878</v>
      </c>
      <c r="C226" s="75">
        <v>5021403000</v>
      </c>
      <c r="E226" s="77">
        <f>IFERROR(HLOOKUP(C226,'DECEMBER MDS TF '!$AV$10:$IR$26,17,FALSE),0)</f>
        <v>0</v>
      </c>
      <c r="F226" s="76">
        <f>IFERROR(HLOOKUP(C226,'DECEMBER MDS TF '!$R$10:$AU$26,17,FALSE),0)</f>
        <v>0</v>
      </c>
    </row>
    <row r="227" spans="1:6" x14ac:dyDescent="0.2">
      <c r="A227" s="74" t="s">
        <v>144</v>
      </c>
      <c r="B227" s="75">
        <v>878</v>
      </c>
      <c r="C227" s="75">
        <v>5021405000</v>
      </c>
      <c r="E227" s="77">
        <f>IFERROR(HLOOKUP(C227,'DECEMBER MDS TF '!$AV$10:$IR$26,17,FALSE),0)</f>
        <v>0</v>
      </c>
      <c r="F227" s="76">
        <f>IFERROR(HLOOKUP(C227,'DECEMBER MDS TF '!$R$10:$AU$26,17,FALSE),0)</f>
        <v>0</v>
      </c>
    </row>
    <row r="228" spans="1:6" x14ac:dyDescent="0.2">
      <c r="A228" s="74" t="s">
        <v>145</v>
      </c>
      <c r="B228" s="75">
        <v>878</v>
      </c>
      <c r="C228" s="75">
        <v>5021499000</v>
      </c>
      <c r="E228" s="77">
        <f>IFERROR(HLOOKUP(C228,'DECEMBER MDS TF '!$AV$10:$IR$26,17,FALSE),0)</f>
        <v>0</v>
      </c>
      <c r="F228" s="76">
        <f>IFERROR(HLOOKUP(C228,'DECEMBER MDS TF '!$R$10:$AU$26,17,FALSE),0)</f>
        <v>0</v>
      </c>
    </row>
    <row r="229" spans="1:6" x14ac:dyDescent="0.2">
      <c r="A229" s="74" t="s">
        <v>157</v>
      </c>
      <c r="C229" s="75">
        <v>5030104000</v>
      </c>
      <c r="E229" s="77">
        <f>IFERROR(HLOOKUP(C229,'DECEMBER MDS TF '!$AV$10:$IR$26,17,FALSE),0)</f>
        <v>0</v>
      </c>
      <c r="F229" s="76">
        <f>IFERROR(HLOOKUP(C229,'DECEMBER MDS TF '!$R$10:$AU$26,17,FALSE),0)</f>
        <v>0</v>
      </c>
    </row>
    <row r="230" spans="1:6" x14ac:dyDescent="0.2">
      <c r="A230" s="74" t="s">
        <v>236</v>
      </c>
      <c r="B230" s="75">
        <v>883</v>
      </c>
      <c r="C230" s="75">
        <v>5021003000</v>
      </c>
      <c r="E230" s="77">
        <f>IFERROR(HLOOKUP(C230,'DECEMBER MDS TF '!$AV$10:$IR$26,17,FALSE),0)</f>
        <v>0</v>
      </c>
      <c r="F230" s="76">
        <f>IFERROR(HLOOKUP(C230,'DECEMBER MDS TF '!$R$10:$AU$26,17,FALSE),0)</f>
        <v>0</v>
      </c>
    </row>
    <row r="231" spans="1:6" x14ac:dyDescent="0.2">
      <c r="A231" s="74" t="s">
        <v>146</v>
      </c>
      <c r="B231" s="75">
        <v>892</v>
      </c>
      <c r="C231" s="75">
        <v>5021502000</v>
      </c>
      <c r="E231" s="77">
        <f>IFERROR(HLOOKUP(C231,'DECEMBER MDS TF '!$AV$10:$IR$26,17,FALSE),0)</f>
        <v>0</v>
      </c>
      <c r="F231" s="76">
        <f>IFERROR(HLOOKUP(C231,'DECEMBER MDS TF '!$R$10:$AU$26,17,FALSE),0)</f>
        <v>0</v>
      </c>
    </row>
    <row r="232" spans="1:6" x14ac:dyDescent="0.2">
      <c r="A232" s="74" t="s">
        <v>147</v>
      </c>
      <c r="B232" s="75">
        <v>893</v>
      </c>
      <c r="C232" s="75">
        <v>5021503000</v>
      </c>
      <c r="E232" s="77">
        <f>IFERROR(HLOOKUP(C232,'DECEMBER MDS TF '!$AV$10:$IR$26,17,FALSE),0)</f>
        <v>0</v>
      </c>
      <c r="F232" s="76">
        <f>IFERROR(HLOOKUP(C232,'DECEMBER MDS TF '!$R$10:$AU$26,17,FALSE),0)</f>
        <v>0</v>
      </c>
    </row>
    <row r="233" spans="1:6" x14ac:dyDescent="0.2">
      <c r="A233" s="74" t="s">
        <v>148</v>
      </c>
      <c r="C233" s="75">
        <v>5021601000</v>
      </c>
      <c r="E233" s="77">
        <f>IFERROR(HLOOKUP(C233,'DECEMBER MDS TF '!$AV$10:$IR$26,17,FALSE),0)</f>
        <v>0</v>
      </c>
      <c r="F233" s="76">
        <f>IFERROR(HLOOKUP(C233,'DECEMBER MDS TF '!$R$10:$AU$26,17,FALSE),0)</f>
        <v>0</v>
      </c>
    </row>
    <row r="234" spans="1:6" x14ac:dyDescent="0.2">
      <c r="A234" s="74" t="s">
        <v>237</v>
      </c>
      <c r="C234" s="75">
        <v>5050201000</v>
      </c>
      <c r="E234" s="77">
        <f>IFERROR(HLOOKUP(C234,'DECEMBER MDS TF '!$AV$10:$IR$26,17,FALSE),0)</f>
        <v>0</v>
      </c>
      <c r="F234" s="76">
        <f>IFERROR(HLOOKUP(C234,'DECEMBER MDS TF '!$R$10:$AU$26,17,FALSE),0)</f>
        <v>0</v>
      </c>
    </row>
    <row r="235" spans="1:6" x14ac:dyDescent="0.2">
      <c r="A235" s="74" t="s">
        <v>353</v>
      </c>
      <c r="B235" s="75">
        <v>911</v>
      </c>
      <c r="C235" s="75">
        <v>5050102003</v>
      </c>
      <c r="E235" s="77">
        <f>IFERROR(HLOOKUP(C235,'DECEMBER MDS TF '!$AV$10:$IR$26,17,FALSE),0)</f>
        <v>0</v>
      </c>
      <c r="F235" s="76">
        <f>IFERROR(HLOOKUP(C235,'DECEMBER MDS TF '!$R$10:$AU$26,17,FALSE),0)</f>
        <v>0</v>
      </c>
    </row>
    <row r="236" spans="1:6" x14ac:dyDescent="0.2">
      <c r="A236" s="74" t="s">
        <v>244</v>
      </c>
      <c r="B236" s="75">
        <v>911</v>
      </c>
      <c r="C236" s="75">
        <v>5050104001</v>
      </c>
      <c r="E236" s="77">
        <f>IFERROR(HLOOKUP(C236,'DECEMBER MDS TF '!$AV$10:$IR$26,17,FALSE),0)</f>
        <v>0</v>
      </c>
      <c r="F236" s="76">
        <f>IFERROR(HLOOKUP(C236,'DECEMBER MDS TF '!$R$10:$AU$26,17,FALSE),0)</f>
        <v>0</v>
      </c>
    </row>
    <row r="237" spans="1:6" x14ac:dyDescent="0.2">
      <c r="A237" s="74" t="s">
        <v>245</v>
      </c>
      <c r="B237" s="75">
        <v>915</v>
      </c>
      <c r="C237" s="75">
        <v>5050104099</v>
      </c>
      <c r="E237" s="77">
        <f>IFERROR(HLOOKUP(C237,'DECEMBER MDS TF '!$AV$10:$IR$26,17,FALSE),0)</f>
        <v>0</v>
      </c>
      <c r="F237" s="76">
        <f>IFERROR(HLOOKUP(C237,'DECEMBER MDS TF '!$R$10:$AU$26,17,FALSE),0)</f>
        <v>0</v>
      </c>
    </row>
    <row r="238" spans="1:6" x14ac:dyDescent="0.2">
      <c r="A238" s="74" t="s">
        <v>255</v>
      </c>
      <c r="B238" s="75">
        <v>922</v>
      </c>
      <c r="C238" s="75">
        <v>5050107001</v>
      </c>
      <c r="E238" s="77">
        <f>IFERROR(HLOOKUP(C238,'DECEMBER MDS TF '!$AV$10:$IR$26,17,FALSE),0)</f>
        <v>0</v>
      </c>
      <c r="F238" s="76">
        <f>IFERROR(HLOOKUP(C238,'DECEMBER MDS TF '!$R$10:$AU$26,17,FALSE),0)</f>
        <v>0</v>
      </c>
    </row>
    <row r="239" spans="1:6" x14ac:dyDescent="0.2">
      <c r="A239" s="74" t="s">
        <v>256</v>
      </c>
      <c r="B239" s="75">
        <v>924</v>
      </c>
      <c r="C239" s="75">
        <v>5050107002</v>
      </c>
      <c r="E239" s="77">
        <f>IFERROR(HLOOKUP(C239,'DECEMBER MDS TF '!$AV$10:$IR$26,17,FALSE),0)</f>
        <v>0</v>
      </c>
      <c r="F239" s="76">
        <f>IFERROR(HLOOKUP(C239,'DECEMBER MDS TF '!$R$10:$AU$26,17,FALSE),0)</f>
        <v>0</v>
      </c>
    </row>
    <row r="240" spans="1:6" x14ac:dyDescent="0.2">
      <c r="A240" s="74" t="s">
        <v>246</v>
      </c>
      <c r="B240" s="75">
        <v>921</v>
      </c>
      <c r="C240" s="75">
        <v>5050105002</v>
      </c>
      <c r="E240" s="77">
        <f>IFERROR(HLOOKUP(C240,'DECEMBER MDS TF '!$AV$10:$IR$26,17,FALSE),0)</f>
        <v>0</v>
      </c>
      <c r="F240" s="76">
        <f>IFERROR(HLOOKUP(C240,'DECEMBER MDS TF '!$R$10:$AU$26,17,FALSE),0)</f>
        <v>0</v>
      </c>
    </row>
    <row r="241" spans="1:6" x14ac:dyDescent="0.2">
      <c r="A241" s="74" t="s">
        <v>247</v>
      </c>
      <c r="B241" s="75">
        <v>923</v>
      </c>
      <c r="C241" s="75">
        <v>5050105003</v>
      </c>
      <c r="E241" s="77">
        <f>IFERROR(HLOOKUP(C241,'DECEMBER MDS TF '!$AV$10:$IR$26,17,FALSE),0)</f>
        <v>0</v>
      </c>
      <c r="F241" s="76">
        <f>IFERROR(HLOOKUP(C241,'DECEMBER MDS TF '!$R$10:$AU$26,17,FALSE),0)</f>
        <v>0</v>
      </c>
    </row>
    <row r="242" spans="1:6" x14ac:dyDescent="0.2">
      <c r="A242" s="74" t="s">
        <v>248</v>
      </c>
      <c r="B242" s="75">
        <v>929</v>
      </c>
      <c r="C242" s="75">
        <v>5050105007</v>
      </c>
      <c r="E242" s="77">
        <f>IFERROR(HLOOKUP(C242,'DECEMBER MDS TF '!$AV$10:$IR$26,17,FALSE),0)</f>
        <v>0</v>
      </c>
      <c r="F242" s="76">
        <f>IFERROR(HLOOKUP(C242,'DECEMBER MDS TF '!$R$10:$AU$26,17,FALSE),0)</f>
        <v>0</v>
      </c>
    </row>
    <row r="243" spans="1:6" x14ac:dyDescent="0.2">
      <c r="A243" s="71" t="s">
        <v>249</v>
      </c>
      <c r="B243" s="75">
        <v>931</v>
      </c>
      <c r="C243" s="75">
        <v>5050105009</v>
      </c>
      <c r="E243" s="77">
        <f>IFERROR(HLOOKUP(C243,'DECEMBER MDS TF '!$AV$10:$IR$26,17,FALSE),0)</f>
        <v>0</v>
      </c>
      <c r="F243" s="76">
        <f>IFERROR(HLOOKUP(C243,'DECEMBER MDS TF '!$R$10:$AU$26,17,FALSE),0)</f>
        <v>0</v>
      </c>
    </row>
    <row r="244" spans="1:6" x14ac:dyDescent="0.2">
      <c r="A244" s="74" t="s">
        <v>250</v>
      </c>
      <c r="B244" s="75">
        <v>932</v>
      </c>
      <c r="C244" s="75">
        <v>5050105011</v>
      </c>
      <c r="E244" s="77">
        <f>IFERROR(HLOOKUP(C244,'DECEMBER MDS TF '!$AV$10:$IR$26,17,FALSE),0)</f>
        <v>0</v>
      </c>
      <c r="F244" s="76">
        <f>IFERROR(HLOOKUP(C244,'DECEMBER MDS TF '!$R$10:$AU$26,17,FALSE),0)</f>
        <v>0</v>
      </c>
    </row>
    <row r="245" spans="1:6" x14ac:dyDescent="0.2">
      <c r="A245" s="74" t="s">
        <v>251</v>
      </c>
      <c r="B245" s="75">
        <v>935</v>
      </c>
      <c r="C245" s="75">
        <v>5050105013</v>
      </c>
      <c r="E245" s="77">
        <f>IFERROR(HLOOKUP(C245,'DECEMBER MDS TF '!$AV$10:$IR$26,17,FALSE),0)</f>
        <v>0</v>
      </c>
      <c r="F245" s="76">
        <f>IFERROR(HLOOKUP(C245,'DECEMBER MDS TF '!$R$10:$AU$26,17,FALSE),0)</f>
        <v>0</v>
      </c>
    </row>
    <row r="246" spans="1:6" x14ac:dyDescent="0.2">
      <c r="A246" s="74" t="s">
        <v>252</v>
      </c>
      <c r="C246" s="75">
        <v>5050105014</v>
      </c>
      <c r="E246" s="77">
        <f>IFERROR(HLOOKUP(C246,'DECEMBER MDS TF '!$AV$10:$IR$26,17,FALSE),0)</f>
        <v>0</v>
      </c>
      <c r="F246" s="76">
        <f>IFERROR(HLOOKUP(C246,'DECEMBER MDS TF '!$R$10:$AU$26,17,FALSE),0)</f>
        <v>0</v>
      </c>
    </row>
    <row r="247" spans="1:6" x14ac:dyDescent="0.2">
      <c r="A247" s="74" t="s">
        <v>253</v>
      </c>
      <c r="B247" s="75">
        <v>940</v>
      </c>
      <c r="C247" s="75">
        <v>5050105099</v>
      </c>
      <c r="E247" s="77">
        <f>IFERROR(HLOOKUP(C247,'DECEMBER MDS TF '!$AV$10:$IR$26,17,FALSE),0)</f>
        <v>0</v>
      </c>
      <c r="F247" s="76">
        <f>IFERROR(HLOOKUP(C247,'DECEMBER MDS TF '!$R$10:$AU$26,17,FALSE),0)</f>
        <v>0</v>
      </c>
    </row>
    <row r="248" spans="1:6" x14ac:dyDescent="0.2">
      <c r="A248" s="74" t="s">
        <v>254</v>
      </c>
      <c r="B248" s="75">
        <v>941</v>
      </c>
      <c r="C248" s="75">
        <v>5050106001</v>
      </c>
      <c r="E248" s="77">
        <f>IFERROR(HLOOKUP(C248,'DECEMBER MDS TF '!$AV$10:$IR$26,17,FALSE),0)</f>
        <v>0</v>
      </c>
      <c r="F248" s="76">
        <f>IFERROR(HLOOKUP(C248,'DECEMBER MDS TF '!$R$10:$AU$26,17,FALSE),0)</f>
        <v>0</v>
      </c>
    </row>
    <row r="249" spans="1:6" x14ac:dyDescent="0.2">
      <c r="A249" s="74" t="s">
        <v>257</v>
      </c>
      <c r="B249" s="75">
        <v>950</v>
      </c>
      <c r="C249" s="75">
        <v>5050199099</v>
      </c>
      <c r="E249" s="77">
        <f>IFERROR(HLOOKUP(C249,'DECEMBER MDS TF '!$AV$10:$IR$26,17,FALSE),0)</f>
        <v>0</v>
      </c>
      <c r="F249" s="76">
        <f>IFERROR(HLOOKUP(C249,'DECEMBER MDS TF '!$R$10:$AU$26,17,FALSE),0)</f>
        <v>0</v>
      </c>
    </row>
    <row r="250" spans="1:6" x14ac:dyDescent="0.2">
      <c r="A250" s="74" t="s">
        <v>156</v>
      </c>
      <c r="B250" s="75">
        <v>969</v>
      </c>
      <c r="C250" s="75">
        <v>5029999099</v>
      </c>
      <c r="E250" s="77">
        <f>IFERROR(HLOOKUP(C250,'DECEMBER MDS TF '!$AV$10:$IR$26,17,FALSE),0)</f>
        <v>144780.93</v>
      </c>
      <c r="F250" s="76">
        <f>IFERROR(HLOOKUP(C250,'DECEMBER MDS TF '!$R$10:$AU$26,17,FALSE),0)</f>
        <v>0</v>
      </c>
    </row>
    <row r="251" spans="1:6" x14ac:dyDescent="0.2">
      <c r="A251" s="74" t="s">
        <v>238</v>
      </c>
      <c r="C251" s="75">
        <v>5050409000</v>
      </c>
      <c r="E251" s="77">
        <f>IFERROR(HLOOKUP(C251,'DECEMBER MDS TF '!$AV$10:$IR$26,17,FALSE),0)</f>
        <v>0</v>
      </c>
      <c r="F251" s="76">
        <f>IFERROR(HLOOKUP(C251,'DECEMBER MDS TF '!$R$10:$AU$26,17,FALSE),0)</f>
        <v>0</v>
      </c>
    </row>
    <row r="252" spans="1:6" x14ac:dyDescent="0.2">
      <c r="A252" s="74" t="s">
        <v>354</v>
      </c>
      <c r="C252" s="75">
        <v>5060401000</v>
      </c>
      <c r="E252" s="77">
        <f>IFERROR(HLOOKUP(C252,'DECEMBER MDS TF '!$AV$10:$IR$26,17,FALSE),0)</f>
        <v>0</v>
      </c>
      <c r="F252" s="76">
        <f>IFERROR(HLOOKUP(C252,'DECEMBER MDS TF '!$R$10:$AU$26,17,FALSE),0)</f>
        <v>0</v>
      </c>
    </row>
    <row r="253" spans="1:6" x14ac:dyDescent="0.2">
      <c r="A253" s="74" t="s">
        <v>239</v>
      </c>
      <c r="C253" s="75">
        <v>5050499000</v>
      </c>
      <c r="E253" s="77">
        <f>IFERROR(HLOOKUP(C253,'DECEMBER MDS TF '!$AV$10:$IR$26,17,FALSE),0)</f>
        <v>0</v>
      </c>
      <c r="F253" s="76">
        <f>IFERROR(HLOOKUP(C253,'DECEMBER MDS TF '!$R$10:$AU$26,17,FALSE),0)</f>
        <v>0</v>
      </c>
    </row>
    <row r="254" spans="1:6" x14ac:dyDescent="0.2">
      <c r="E254" s="77"/>
    </row>
    <row r="255" spans="1:6" ht="13.5" thickBot="1" x14ac:dyDescent="0.25">
      <c r="A255" s="71" t="s">
        <v>258</v>
      </c>
      <c r="E255" s="84">
        <f>SUM(E7:E253)</f>
        <v>906184.32999999984</v>
      </c>
      <c r="F255" s="84">
        <f>SUM(F7:F253)</f>
        <v>906184.32999999984</v>
      </c>
    </row>
    <row r="256" spans="1:6" ht="13.5" thickTop="1" x14ac:dyDescent="0.2">
      <c r="E256" s="77"/>
    </row>
    <row r="257" spans="5:6" ht="15" x14ac:dyDescent="0.2">
      <c r="E257" s="77"/>
      <c r="F257" s="91">
        <f>E255-F255</f>
        <v>0</v>
      </c>
    </row>
    <row r="258" spans="5:6" x14ac:dyDescent="0.2">
      <c r="E258" s="77">
        <f>E255-'DECEMBER MDS TF '!R28</f>
        <v>35350</v>
      </c>
    </row>
    <row r="259" spans="5:6" x14ac:dyDescent="0.2">
      <c r="E259" s="77"/>
    </row>
    <row r="260" spans="5:6" x14ac:dyDescent="0.2">
      <c r="E260" s="77"/>
    </row>
    <row r="261" spans="5:6" x14ac:dyDescent="0.2">
      <c r="E261" s="77"/>
    </row>
    <row r="262" spans="5:6" x14ac:dyDescent="0.2">
      <c r="E262" s="77"/>
    </row>
    <row r="263" spans="5:6" x14ac:dyDescent="0.2">
      <c r="E263" s="77"/>
    </row>
    <row r="264" spans="5:6" x14ac:dyDescent="0.2">
      <c r="E264" s="77"/>
    </row>
    <row r="265" spans="5:6" x14ac:dyDescent="0.2">
      <c r="E265" s="77"/>
    </row>
    <row r="266" spans="5:6" x14ac:dyDescent="0.2">
      <c r="E266" s="77"/>
    </row>
    <row r="267" spans="5:6" x14ac:dyDescent="0.2">
      <c r="E267" s="77"/>
    </row>
    <row r="268" spans="5:6" x14ac:dyDescent="0.2">
      <c r="E268" s="77"/>
    </row>
    <row r="269" spans="5:6" x14ac:dyDescent="0.2">
      <c r="E269" s="77"/>
    </row>
    <row r="270" spans="5:6" x14ac:dyDescent="0.2">
      <c r="E270" s="77"/>
    </row>
    <row r="271" spans="5:6" x14ac:dyDescent="0.2">
      <c r="E271" s="77"/>
    </row>
    <row r="272" spans="5:6" x14ac:dyDescent="0.2">
      <c r="E272" s="77"/>
    </row>
    <row r="273" spans="5:5" x14ac:dyDescent="0.2">
      <c r="E273" s="77"/>
    </row>
    <row r="274" spans="5:5" x14ac:dyDescent="0.2">
      <c r="E274" s="77"/>
    </row>
    <row r="275" spans="5:5" x14ac:dyDescent="0.2">
      <c r="E275" s="77"/>
    </row>
    <row r="276" spans="5:5" x14ac:dyDescent="0.2">
      <c r="E276" s="77"/>
    </row>
    <row r="277" spans="5:5" x14ac:dyDescent="0.2">
      <c r="E277" s="77"/>
    </row>
    <row r="278" spans="5:5" x14ac:dyDescent="0.2">
      <c r="E278" s="77"/>
    </row>
    <row r="279" spans="5:5" x14ac:dyDescent="0.2">
      <c r="E279" s="77"/>
    </row>
    <row r="280" spans="5:5" x14ac:dyDescent="0.2">
      <c r="E280" s="77"/>
    </row>
    <row r="281" spans="5:5" x14ac:dyDescent="0.2">
      <c r="E281" s="77"/>
    </row>
    <row r="282" spans="5:5" x14ac:dyDescent="0.2">
      <c r="E282" s="77"/>
    </row>
    <row r="283" spans="5:5" x14ac:dyDescent="0.2">
      <c r="E283" s="77"/>
    </row>
    <row r="284" spans="5:5" x14ac:dyDescent="0.2">
      <c r="E284" s="77"/>
    </row>
    <row r="285" spans="5:5" x14ac:dyDescent="0.2">
      <c r="E285" s="77"/>
    </row>
    <row r="286" spans="5:5" x14ac:dyDescent="0.2">
      <c r="E286" s="77"/>
    </row>
    <row r="287" spans="5:5" x14ac:dyDescent="0.2">
      <c r="E287" s="77"/>
    </row>
    <row r="288" spans="5:5" x14ac:dyDescent="0.2">
      <c r="E288" s="77"/>
    </row>
    <row r="289" spans="5:5" x14ac:dyDescent="0.2">
      <c r="E289" s="77"/>
    </row>
    <row r="290" spans="5:5" x14ac:dyDescent="0.2">
      <c r="E290" s="77"/>
    </row>
    <row r="291" spans="5:5" x14ac:dyDescent="0.2">
      <c r="E291" s="77"/>
    </row>
    <row r="292" spans="5:5" x14ac:dyDescent="0.2">
      <c r="E292" s="77"/>
    </row>
    <row r="293" spans="5:5" x14ac:dyDescent="0.2">
      <c r="E293" s="77"/>
    </row>
    <row r="294" spans="5:5" x14ac:dyDescent="0.2">
      <c r="E294" s="77"/>
    </row>
    <row r="295" spans="5:5" x14ac:dyDescent="0.2">
      <c r="E295" s="77"/>
    </row>
    <row r="296" spans="5:5" x14ac:dyDescent="0.2">
      <c r="E296" s="77"/>
    </row>
    <row r="297" spans="5:5" x14ac:dyDescent="0.2">
      <c r="E297" s="77"/>
    </row>
    <row r="298" spans="5:5" x14ac:dyDescent="0.2">
      <c r="E298" s="77"/>
    </row>
    <row r="299" spans="5:5" x14ac:dyDescent="0.2">
      <c r="E299" s="77"/>
    </row>
    <row r="300" spans="5:5" x14ac:dyDescent="0.2">
      <c r="E300" s="77"/>
    </row>
    <row r="301" spans="5:5" x14ac:dyDescent="0.2">
      <c r="E301" s="77"/>
    </row>
    <row r="302" spans="5:5" x14ac:dyDescent="0.2">
      <c r="E302" s="77"/>
    </row>
    <row r="303" spans="5:5" x14ac:dyDescent="0.2">
      <c r="E303" s="77"/>
    </row>
    <row r="304" spans="5:5" x14ac:dyDescent="0.2">
      <c r="E304" s="77"/>
    </row>
    <row r="305" spans="5:5" x14ac:dyDescent="0.2">
      <c r="E305" s="77"/>
    </row>
    <row r="306" spans="5:5" x14ac:dyDescent="0.2">
      <c r="E306" s="77"/>
    </row>
    <row r="307" spans="5:5" x14ac:dyDescent="0.2">
      <c r="E307" s="77"/>
    </row>
    <row r="308" spans="5:5" x14ac:dyDescent="0.2">
      <c r="E308" s="77"/>
    </row>
    <row r="309" spans="5:5" x14ac:dyDescent="0.2">
      <c r="E309" s="77"/>
    </row>
    <row r="310" spans="5:5" x14ac:dyDescent="0.2">
      <c r="E310" s="77"/>
    </row>
    <row r="311" spans="5:5" x14ac:dyDescent="0.2">
      <c r="E311" s="77"/>
    </row>
    <row r="312" spans="5:5" x14ac:dyDescent="0.2">
      <c r="E312" s="77"/>
    </row>
    <row r="313" spans="5:5" x14ac:dyDescent="0.2">
      <c r="E313" s="77"/>
    </row>
    <row r="314" spans="5:5" x14ac:dyDescent="0.2">
      <c r="E314" s="77"/>
    </row>
    <row r="315" spans="5:5" x14ac:dyDescent="0.2">
      <c r="E315" s="77"/>
    </row>
    <row r="316" spans="5:5" x14ac:dyDescent="0.2">
      <c r="E316" s="77"/>
    </row>
    <row r="317" spans="5:5" x14ac:dyDescent="0.2">
      <c r="E317" s="77"/>
    </row>
    <row r="318" spans="5:5" x14ac:dyDescent="0.2">
      <c r="E318" s="77"/>
    </row>
    <row r="319" spans="5:5" x14ac:dyDescent="0.2">
      <c r="E319" s="77"/>
    </row>
    <row r="320" spans="5:5" x14ac:dyDescent="0.2">
      <c r="E320" s="77"/>
    </row>
    <row r="321" spans="5:5" x14ac:dyDescent="0.2">
      <c r="E321" s="77"/>
    </row>
    <row r="322" spans="5:5" x14ac:dyDescent="0.2">
      <c r="E322" s="77"/>
    </row>
    <row r="323" spans="5:5" x14ac:dyDescent="0.2">
      <c r="E323" s="77"/>
    </row>
    <row r="324" spans="5:5" x14ac:dyDescent="0.2">
      <c r="E324" s="77"/>
    </row>
    <row r="325" spans="5:5" x14ac:dyDescent="0.2">
      <c r="E325" s="77"/>
    </row>
    <row r="326" spans="5:5" x14ac:dyDescent="0.2">
      <c r="E326" s="77"/>
    </row>
    <row r="327" spans="5:5" x14ac:dyDescent="0.2">
      <c r="E327" s="77"/>
    </row>
    <row r="328" spans="5:5" x14ac:dyDescent="0.2">
      <c r="E328" s="77"/>
    </row>
    <row r="329" spans="5:5" x14ac:dyDescent="0.2">
      <c r="E329" s="77"/>
    </row>
    <row r="330" spans="5:5" x14ac:dyDescent="0.2">
      <c r="E330" s="77"/>
    </row>
    <row r="331" spans="5:5" x14ac:dyDescent="0.2">
      <c r="E331" s="77"/>
    </row>
    <row r="332" spans="5:5" x14ac:dyDescent="0.2">
      <c r="E332" s="77"/>
    </row>
    <row r="333" spans="5:5" x14ac:dyDescent="0.2">
      <c r="E333" s="77"/>
    </row>
    <row r="334" spans="5:5" x14ac:dyDescent="0.2">
      <c r="E334" s="77"/>
    </row>
    <row r="335" spans="5:5" x14ac:dyDescent="0.2">
      <c r="E335" s="77"/>
    </row>
    <row r="336" spans="5:5" x14ac:dyDescent="0.2">
      <c r="E336" s="77"/>
    </row>
    <row r="337" spans="5:5" x14ac:dyDescent="0.2">
      <c r="E337" s="77"/>
    </row>
    <row r="338" spans="5:5" x14ac:dyDescent="0.2">
      <c r="E338" s="77"/>
    </row>
    <row r="339" spans="5:5" x14ac:dyDescent="0.2">
      <c r="E339" s="77"/>
    </row>
    <row r="340" spans="5:5" x14ac:dyDescent="0.2">
      <c r="E340" s="77"/>
    </row>
    <row r="341" spans="5:5" x14ac:dyDescent="0.2">
      <c r="E341" s="77"/>
    </row>
    <row r="342" spans="5:5" x14ac:dyDescent="0.2">
      <c r="E342" s="77"/>
    </row>
    <row r="343" spans="5:5" x14ac:dyDescent="0.2">
      <c r="E343" s="77"/>
    </row>
    <row r="344" spans="5:5" x14ac:dyDescent="0.2">
      <c r="E344" s="77"/>
    </row>
    <row r="345" spans="5:5" x14ac:dyDescent="0.2">
      <c r="E345" s="77"/>
    </row>
    <row r="346" spans="5:5" x14ac:dyDescent="0.2">
      <c r="E346" s="77"/>
    </row>
    <row r="347" spans="5:5" x14ac:dyDescent="0.2">
      <c r="E347" s="77"/>
    </row>
    <row r="348" spans="5:5" x14ac:dyDescent="0.2">
      <c r="E348" s="77"/>
    </row>
    <row r="349" spans="5:5" x14ac:dyDescent="0.2">
      <c r="E349" s="77"/>
    </row>
    <row r="350" spans="5:5" x14ac:dyDescent="0.2">
      <c r="E350" s="77"/>
    </row>
    <row r="351" spans="5:5" x14ac:dyDescent="0.2">
      <c r="E351" s="77"/>
    </row>
    <row r="352" spans="5:5" x14ac:dyDescent="0.2">
      <c r="E352" s="77"/>
    </row>
    <row r="353" spans="5:5" x14ac:dyDescent="0.2">
      <c r="E353" s="77"/>
    </row>
    <row r="354" spans="5:5" x14ac:dyDescent="0.2">
      <c r="E354" s="77"/>
    </row>
    <row r="355" spans="5:5" x14ac:dyDescent="0.2">
      <c r="E355" s="77"/>
    </row>
    <row r="356" spans="5:5" x14ac:dyDescent="0.2">
      <c r="E356" s="77"/>
    </row>
    <row r="357" spans="5:5" x14ac:dyDescent="0.2">
      <c r="E357" s="77"/>
    </row>
    <row r="358" spans="5:5" x14ac:dyDescent="0.2">
      <c r="E358" s="77"/>
    </row>
    <row r="359" spans="5:5" x14ac:dyDescent="0.2">
      <c r="E359" s="77"/>
    </row>
    <row r="360" spans="5:5" x14ac:dyDescent="0.2">
      <c r="E360" s="77"/>
    </row>
    <row r="361" spans="5:5" x14ac:dyDescent="0.2">
      <c r="E361" s="77"/>
    </row>
    <row r="362" spans="5:5" x14ac:dyDescent="0.2">
      <c r="E362" s="77"/>
    </row>
    <row r="363" spans="5:5" x14ac:dyDescent="0.2">
      <c r="E363" s="77"/>
    </row>
    <row r="364" spans="5:5" x14ac:dyDescent="0.2">
      <c r="E364" s="77"/>
    </row>
    <row r="365" spans="5:5" x14ac:dyDescent="0.2">
      <c r="E365" s="77"/>
    </row>
    <row r="366" spans="5:5" x14ac:dyDescent="0.2">
      <c r="E366" s="77"/>
    </row>
    <row r="367" spans="5:5" x14ac:dyDescent="0.2">
      <c r="E367" s="77"/>
    </row>
    <row r="368" spans="5:5" x14ac:dyDescent="0.2">
      <c r="E368" s="77"/>
    </row>
    <row r="369" spans="5:5" x14ac:dyDescent="0.2">
      <c r="E369" s="77"/>
    </row>
    <row r="370" spans="5:5" x14ac:dyDescent="0.2">
      <c r="E370" s="77"/>
    </row>
    <row r="371" spans="5:5" x14ac:dyDescent="0.2">
      <c r="E371" s="77"/>
    </row>
    <row r="372" spans="5:5" x14ac:dyDescent="0.2">
      <c r="E372" s="77"/>
    </row>
    <row r="373" spans="5:5" x14ac:dyDescent="0.2">
      <c r="E373" s="77"/>
    </row>
    <row r="374" spans="5:5" x14ac:dyDescent="0.2">
      <c r="E374" s="77"/>
    </row>
    <row r="375" spans="5:5" x14ac:dyDescent="0.2">
      <c r="E375" s="77"/>
    </row>
    <row r="376" spans="5:5" x14ac:dyDescent="0.2">
      <c r="E376" s="77"/>
    </row>
    <row r="377" spans="5:5" x14ac:dyDescent="0.2">
      <c r="E377" s="77"/>
    </row>
    <row r="378" spans="5:5" x14ac:dyDescent="0.2">
      <c r="E378" s="77"/>
    </row>
    <row r="379" spans="5:5" x14ac:dyDescent="0.2">
      <c r="E379" s="77"/>
    </row>
    <row r="380" spans="5:5" x14ac:dyDescent="0.2">
      <c r="E380" s="77"/>
    </row>
    <row r="381" spans="5:5" x14ac:dyDescent="0.2">
      <c r="E381" s="77"/>
    </row>
    <row r="382" spans="5:5" x14ac:dyDescent="0.2">
      <c r="E382" s="77"/>
    </row>
    <row r="383" spans="5:5" x14ac:dyDescent="0.2">
      <c r="E383" s="77"/>
    </row>
    <row r="384" spans="5:5" x14ac:dyDescent="0.2">
      <c r="E384" s="77"/>
    </row>
    <row r="385" spans="5:5" x14ac:dyDescent="0.2">
      <c r="E385" s="77"/>
    </row>
    <row r="386" spans="5:5" x14ac:dyDescent="0.2">
      <c r="E386" s="77"/>
    </row>
    <row r="387" spans="5:5" x14ac:dyDescent="0.2">
      <c r="E387" s="77"/>
    </row>
    <row r="388" spans="5:5" x14ac:dyDescent="0.2">
      <c r="E388" s="77"/>
    </row>
    <row r="389" spans="5:5" x14ac:dyDescent="0.2">
      <c r="E389" s="77"/>
    </row>
    <row r="390" spans="5:5" x14ac:dyDescent="0.2">
      <c r="E390" s="77"/>
    </row>
    <row r="391" spans="5:5" x14ac:dyDescent="0.2">
      <c r="E391" s="77"/>
    </row>
    <row r="392" spans="5:5" x14ac:dyDescent="0.2">
      <c r="E392" s="77"/>
    </row>
    <row r="393" spans="5:5" x14ac:dyDescent="0.2">
      <c r="E393" s="77"/>
    </row>
    <row r="394" spans="5:5" x14ac:dyDescent="0.2">
      <c r="E394" s="77"/>
    </row>
    <row r="395" spans="5:5" x14ac:dyDescent="0.2">
      <c r="E395" s="77"/>
    </row>
    <row r="396" spans="5:5" x14ac:dyDescent="0.2">
      <c r="E396" s="77"/>
    </row>
    <row r="397" spans="5:5" x14ac:dyDescent="0.2">
      <c r="E397" s="77"/>
    </row>
    <row r="398" spans="5:5" x14ac:dyDescent="0.2">
      <c r="E398" s="77"/>
    </row>
    <row r="399" spans="5:5" x14ac:dyDescent="0.2">
      <c r="E399" s="77"/>
    </row>
    <row r="400" spans="5:5" x14ac:dyDescent="0.2">
      <c r="E400" s="77"/>
    </row>
    <row r="401" spans="5:5" x14ac:dyDescent="0.2">
      <c r="E401" s="77"/>
    </row>
    <row r="402" spans="5:5" x14ac:dyDescent="0.2">
      <c r="E402" s="77"/>
    </row>
    <row r="403" spans="5:5" x14ac:dyDescent="0.2">
      <c r="E403" s="77"/>
    </row>
    <row r="404" spans="5:5" x14ac:dyDescent="0.2">
      <c r="E404" s="77"/>
    </row>
    <row r="405" spans="5:5" x14ac:dyDescent="0.2">
      <c r="E405" s="77"/>
    </row>
    <row r="406" spans="5:5" x14ac:dyDescent="0.2">
      <c r="E406" s="77"/>
    </row>
    <row r="407" spans="5:5" x14ac:dyDescent="0.2">
      <c r="E407" s="77"/>
    </row>
    <row r="408" spans="5:5" x14ac:dyDescent="0.2">
      <c r="E408" s="77"/>
    </row>
    <row r="409" spans="5:5" x14ac:dyDescent="0.2">
      <c r="E409" s="77"/>
    </row>
    <row r="410" spans="5:5" x14ac:dyDescent="0.2">
      <c r="E410" s="77"/>
    </row>
    <row r="411" spans="5:5" x14ac:dyDescent="0.2">
      <c r="E411" s="77"/>
    </row>
    <row r="412" spans="5:5" x14ac:dyDescent="0.2">
      <c r="E412" s="77"/>
    </row>
    <row r="413" spans="5:5" x14ac:dyDescent="0.2">
      <c r="E413" s="77"/>
    </row>
    <row r="414" spans="5:5" x14ac:dyDescent="0.2">
      <c r="E414" s="77"/>
    </row>
    <row r="415" spans="5:5" x14ac:dyDescent="0.2">
      <c r="E415" s="77"/>
    </row>
    <row r="416" spans="5:5" x14ac:dyDescent="0.2">
      <c r="E416" s="77"/>
    </row>
    <row r="417" spans="5:5" x14ac:dyDescent="0.2">
      <c r="E417" s="77"/>
    </row>
    <row r="418" spans="5:5" x14ac:dyDescent="0.2">
      <c r="E418" s="77"/>
    </row>
    <row r="419" spans="5:5" x14ac:dyDescent="0.2">
      <c r="E419" s="77"/>
    </row>
    <row r="420" spans="5:5" x14ac:dyDescent="0.2">
      <c r="E420" s="77"/>
    </row>
    <row r="421" spans="5:5" x14ac:dyDescent="0.2">
      <c r="E421" s="77"/>
    </row>
    <row r="422" spans="5:5" x14ac:dyDescent="0.2">
      <c r="E422" s="77"/>
    </row>
    <row r="423" spans="5:5" x14ac:dyDescent="0.2">
      <c r="E423" s="77"/>
    </row>
    <row r="424" spans="5:5" x14ac:dyDescent="0.2">
      <c r="E424" s="77"/>
    </row>
    <row r="425" spans="5:5" x14ac:dyDescent="0.2">
      <c r="E425" s="77"/>
    </row>
    <row r="426" spans="5:5" x14ac:dyDescent="0.2">
      <c r="E426" s="77"/>
    </row>
    <row r="427" spans="5:5" x14ac:dyDescent="0.2">
      <c r="E427" s="77"/>
    </row>
    <row r="428" spans="5:5" x14ac:dyDescent="0.2">
      <c r="E428" s="77"/>
    </row>
    <row r="429" spans="5:5" x14ac:dyDescent="0.2">
      <c r="E429" s="77"/>
    </row>
    <row r="430" spans="5:5" x14ac:dyDescent="0.2">
      <c r="E430" s="77"/>
    </row>
    <row r="431" spans="5:5" x14ac:dyDescent="0.2">
      <c r="E431" s="77"/>
    </row>
    <row r="432" spans="5:5" x14ac:dyDescent="0.2">
      <c r="E432" s="77"/>
    </row>
    <row r="433" spans="5:5" x14ac:dyDescent="0.2">
      <c r="E433" s="77"/>
    </row>
    <row r="434" spans="5:5" x14ac:dyDescent="0.2">
      <c r="E434" s="77"/>
    </row>
    <row r="435" spans="5:5" x14ac:dyDescent="0.2">
      <c r="E435" s="77"/>
    </row>
    <row r="436" spans="5:5" x14ac:dyDescent="0.2">
      <c r="E436" s="77"/>
    </row>
    <row r="437" spans="5:5" x14ac:dyDescent="0.2">
      <c r="E437" s="77"/>
    </row>
    <row r="438" spans="5:5" x14ac:dyDescent="0.2">
      <c r="E438" s="77"/>
    </row>
    <row r="439" spans="5:5" x14ac:dyDescent="0.2">
      <c r="E439" s="77"/>
    </row>
    <row r="440" spans="5:5" x14ac:dyDescent="0.2">
      <c r="E440" s="77"/>
    </row>
    <row r="441" spans="5:5" x14ac:dyDescent="0.2">
      <c r="E441" s="77"/>
    </row>
    <row r="442" spans="5:5" x14ac:dyDescent="0.2">
      <c r="E442" s="77"/>
    </row>
    <row r="443" spans="5:5" x14ac:dyDescent="0.2">
      <c r="E443" s="77"/>
    </row>
    <row r="444" spans="5:5" x14ac:dyDescent="0.2">
      <c r="E444" s="77"/>
    </row>
    <row r="445" spans="5:5" x14ac:dyDescent="0.2">
      <c r="E445" s="77"/>
    </row>
    <row r="446" spans="5:5" x14ac:dyDescent="0.2">
      <c r="E446" s="77"/>
    </row>
    <row r="447" spans="5:5" x14ac:dyDescent="0.2">
      <c r="E447" s="77"/>
    </row>
    <row r="448" spans="5:5" x14ac:dyDescent="0.2">
      <c r="E448" s="77"/>
    </row>
    <row r="449" spans="5:5" x14ac:dyDescent="0.2">
      <c r="E449" s="77"/>
    </row>
    <row r="450" spans="5:5" x14ac:dyDescent="0.2">
      <c r="E450" s="77"/>
    </row>
    <row r="451" spans="5:5" x14ac:dyDescent="0.2">
      <c r="E451" s="77"/>
    </row>
    <row r="452" spans="5:5" x14ac:dyDescent="0.2">
      <c r="E452" s="77"/>
    </row>
    <row r="453" spans="5:5" x14ac:dyDescent="0.2">
      <c r="E453" s="77"/>
    </row>
    <row r="454" spans="5:5" x14ac:dyDescent="0.2">
      <c r="E454" s="77"/>
    </row>
    <row r="455" spans="5:5" x14ac:dyDescent="0.2">
      <c r="E455" s="77"/>
    </row>
    <row r="456" spans="5:5" x14ac:dyDescent="0.2">
      <c r="E456" s="77"/>
    </row>
    <row r="457" spans="5:5" x14ac:dyDescent="0.2">
      <c r="E457" s="77"/>
    </row>
    <row r="458" spans="5:5" x14ac:dyDescent="0.2">
      <c r="E458" s="77"/>
    </row>
    <row r="459" spans="5:5" x14ac:dyDescent="0.2">
      <c r="E459" s="77"/>
    </row>
    <row r="460" spans="5:5" x14ac:dyDescent="0.2">
      <c r="E460" s="77"/>
    </row>
    <row r="461" spans="5:5" x14ac:dyDescent="0.2">
      <c r="E461" s="77"/>
    </row>
    <row r="462" spans="5:5" x14ac:dyDescent="0.2">
      <c r="E462" s="77"/>
    </row>
    <row r="463" spans="5:5" x14ac:dyDescent="0.2">
      <c r="E463" s="77"/>
    </row>
    <row r="464" spans="5:5" x14ac:dyDescent="0.2">
      <c r="E464" s="77"/>
    </row>
    <row r="465" spans="5:5" x14ac:dyDescent="0.2">
      <c r="E465" s="77"/>
    </row>
    <row r="466" spans="5:5" x14ac:dyDescent="0.2">
      <c r="E466" s="77"/>
    </row>
    <row r="467" spans="5:5" x14ac:dyDescent="0.2">
      <c r="E467" s="77"/>
    </row>
    <row r="468" spans="5:5" x14ac:dyDescent="0.2">
      <c r="E468" s="77"/>
    </row>
    <row r="469" spans="5:5" x14ac:dyDescent="0.2">
      <c r="E469" s="77"/>
    </row>
    <row r="470" spans="5:5" x14ac:dyDescent="0.2">
      <c r="E470" s="77"/>
    </row>
    <row r="471" spans="5:5" x14ac:dyDescent="0.2">
      <c r="E471" s="77"/>
    </row>
    <row r="472" spans="5:5" x14ac:dyDescent="0.2">
      <c r="E472" s="77"/>
    </row>
    <row r="473" spans="5:5" x14ac:dyDescent="0.2">
      <c r="E473" s="77"/>
    </row>
    <row r="474" spans="5:5" x14ac:dyDescent="0.2">
      <c r="E474" s="77"/>
    </row>
    <row r="475" spans="5:5" x14ac:dyDescent="0.2">
      <c r="E475" s="77"/>
    </row>
    <row r="476" spans="5:5" x14ac:dyDescent="0.2">
      <c r="E476" s="77"/>
    </row>
    <row r="477" spans="5:5" x14ac:dyDescent="0.2">
      <c r="E477" s="77"/>
    </row>
    <row r="478" spans="5:5" x14ac:dyDescent="0.2">
      <c r="E478" s="77"/>
    </row>
    <row r="479" spans="5:5" x14ac:dyDescent="0.2">
      <c r="E479" s="77"/>
    </row>
    <row r="480" spans="5:5" x14ac:dyDescent="0.2">
      <c r="E480" s="77"/>
    </row>
    <row r="481" spans="5:5" x14ac:dyDescent="0.2">
      <c r="E481" s="77"/>
    </row>
    <row r="482" spans="5:5" x14ac:dyDescent="0.2">
      <c r="E482" s="77"/>
    </row>
    <row r="483" spans="5:5" x14ac:dyDescent="0.2">
      <c r="E483" s="77"/>
    </row>
    <row r="484" spans="5:5" x14ac:dyDescent="0.2">
      <c r="E484" s="77"/>
    </row>
    <row r="485" spans="5:5" x14ac:dyDescent="0.2">
      <c r="E485" s="77"/>
    </row>
    <row r="486" spans="5:5" x14ac:dyDescent="0.2">
      <c r="E486" s="77"/>
    </row>
    <row r="487" spans="5:5" x14ac:dyDescent="0.2">
      <c r="E487" s="77"/>
    </row>
    <row r="488" spans="5:5" x14ac:dyDescent="0.2">
      <c r="E488" s="77"/>
    </row>
    <row r="489" spans="5:5" x14ac:dyDescent="0.2">
      <c r="E489" s="77"/>
    </row>
    <row r="490" spans="5:5" x14ac:dyDescent="0.2">
      <c r="E490" s="77"/>
    </row>
    <row r="491" spans="5:5" x14ac:dyDescent="0.2">
      <c r="E491" s="77"/>
    </row>
    <row r="492" spans="5:5" x14ac:dyDescent="0.2">
      <c r="E492" s="77"/>
    </row>
    <row r="493" spans="5:5" x14ac:dyDescent="0.2">
      <c r="E493" s="77"/>
    </row>
    <row r="494" spans="5:5" x14ac:dyDescent="0.2">
      <c r="E494" s="77"/>
    </row>
    <row r="495" spans="5:5" x14ac:dyDescent="0.2">
      <c r="E495" s="77"/>
    </row>
    <row r="496" spans="5:5" x14ac:dyDescent="0.2">
      <c r="E496" s="77"/>
    </row>
    <row r="497" spans="5:5" x14ac:dyDescent="0.2">
      <c r="E497" s="77"/>
    </row>
    <row r="498" spans="5:5" x14ac:dyDescent="0.2">
      <c r="E498" s="77"/>
    </row>
    <row r="499" spans="5:5" x14ac:dyDescent="0.2">
      <c r="E499" s="77"/>
    </row>
    <row r="500" spans="5:5" x14ac:dyDescent="0.2">
      <c r="E500" s="77"/>
    </row>
    <row r="501" spans="5:5" x14ac:dyDescent="0.2">
      <c r="E501" s="77"/>
    </row>
    <row r="502" spans="5:5" x14ac:dyDescent="0.2">
      <c r="E502" s="77"/>
    </row>
    <row r="503" spans="5:5" x14ac:dyDescent="0.2">
      <c r="E503" s="77"/>
    </row>
    <row r="504" spans="5:5" x14ac:dyDescent="0.2">
      <c r="E504" s="77"/>
    </row>
    <row r="505" spans="5:5" x14ac:dyDescent="0.2">
      <c r="E505" s="77"/>
    </row>
    <row r="506" spans="5:5" x14ac:dyDescent="0.2">
      <c r="E506" s="77"/>
    </row>
    <row r="507" spans="5:5" x14ac:dyDescent="0.2">
      <c r="E507" s="77"/>
    </row>
    <row r="508" spans="5:5" x14ac:dyDescent="0.2">
      <c r="E508" s="77"/>
    </row>
    <row r="509" spans="5:5" x14ac:dyDescent="0.2">
      <c r="E509" s="77"/>
    </row>
    <row r="510" spans="5:5" x14ac:dyDescent="0.2">
      <c r="E510" s="77"/>
    </row>
    <row r="511" spans="5:5" x14ac:dyDescent="0.2">
      <c r="E511" s="77"/>
    </row>
    <row r="512" spans="5:5" x14ac:dyDescent="0.2">
      <c r="E512" s="77"/>
    </row>
    <row r="513" spans="5:5" x14ac:dyDescent="0.2">
      <c r="E513" s="77"/>
    </row>
    <row r="514" spans="5:5" x14ac:dyDescent="0.2">
      <c r="E514" s="77"/>
    </row>
    <row r="515" spans="5:5" x14ac:dyDescent="0.2">
      <c r="E515" s="77"/>
    </row>
    <row r="516" spans="5:5" x14ac:dyDescent="0.2">
      <c r="E516" s="77"/>
    </row>
    <row r="517" spans="5:5" x14ac:dyDescent="0.2">
      <c r="E517" s="77"/>
    </row>
    <row r="518" spans="5:5" x14ac:dyDescent="0.2">
      <c r="E518" s="77"/>
    </row>
    <row r="519" spans="5:5" x14ac:dyDescent="0.2">
      <c r="E519" s="77"/>
    </row>
    <row r="520" spans="5:5" x14ac:dyDescent="0.2">
      <c r="E520" s="77"/>
    </row>
    <row r="521" spans="5:5" x14ac:dyDescent="0.2">
      <c r="E521" s="77"/>
    </row>
    <row r="522" spans="5:5" x14ac:dyDescent="0.2">
      <c r="E522" s="77"/>
    </row>
    <row r="523" spans="5:5" x14ac:dyDescent="0.2">
      <c r="E523" s="77"/>
    </row>
    <row r="524" spans="5:5" x14ac:dyDescent="0.2">
      <c r="E524" s="77"/>
    </row>
    <row r="525" spans="5:5" x14ac:dyDescent="0.2">
      <c r="E525" s="77"/>
    </row>
    <row r="526" spans="5:5" x14ac:dyDescent="0.2">
      <c r="E526" s="77"/>
    </row>
    <row r="527" spans="5:5" x14ac:dyDescent="0.2">
      <c r="E527" s="77"/>
    </row>
    <row r="528" spans="5:5" x14ac:dyDescent="0.2">
      <c r="E528" s="77"/>
    </row>
    <row r="529" spans="5:5" x14ac:dyDescent="0.2">
      <c r="E529" s="77"/>
    </row>
    <row r="530" spans="5:5" x14ac:dyDescent="0.2">
      <c r="E530" s="77"/>
    </row>
    <row r="531" spans="5:5" x14ac:dyDescent="0.2">
      <c r="E531" s="77"/>
    </row>
    <row r="532" spans="5:5" x14ac:dyDescent="0.2">
      <c r="E532" s="77"/>
    </row>
    <row r="533" spans="5:5" x14ac:dyDescent="0.2">
      <c r="E533" s="77"/>
    </row>
    <row r="534" spans="5:5" x14ac:dyDescent="0.2">
      <c r="E534" s="77"/>
    </row>
    <row r="535" spans="5:5" x14ac:dyDescent="0.2">
      <c r="E535" s="77"/>
    </row>
    <row r="536" spans="5:5" x14ac:dyDescent="0.2">
      <c r="E536" s="77"/>
    </row>
    <row r="537" spans="5:5" x14ac:dyDescent="0.2">
      <c r="E537" s="77"/>
    </row>
    <row r="538" spans="5:5" x14ac:dyDescent="0.2">
      <c r="E538" s="77"/>
    </row>
    <row r="539" spans="5:5" x14ac:dyDescent="0.2">
      <c r="E539" s="77"/>
    </row>
    <row r="540" spans="5:5" x14ac:dyDescent="0.2">
      <c r="E540" s="77"/>
    </row>
    <row r="541" spans="5:5" x14ac:dyDescent="0.2">
      <c r="E541" s="77"/>
    </row>
    <row r="542" spans="5:5" x14ac:dyDescent="0.2">
      <c r="E542" s="77"/>
    </row>
    <row r="543" spans="5:5" x14ac:dyDescent="0.2">
      <c r="E543" s="77"/>
    </row>
    <row r="544" spans="5:5" x14ac:dyDescent="0.2">
      <c r="E544" s="77"/>
    </row>
    <row r="545" spans="5:5" x14ac:dyDescent="0.2">
      <c r="E545" s="77"/>
    </row>
    <row r="546" spans="5:5" x14ac:dyDescent="0.2">
      <c r="E546" s="77"/>
    </row>
    <row r="547" spans="5:5" x14ac:dyDescent="0.2">
      <c r="E547" s="77"/>
    </row>
    <row r="548" spans="5:5" x14ac:dyDescent="0.2">
      <c r="E548" s="77"/>
    </row>
    <row r="549" spans="5:5" x14ac:dyDescent="0.2">
      <c r="E549" s="77"/>
    </row>
    <row r="550" spans="5:5" x14ac:dyDescent="0.2">
      <c r="E550" s="77"/>
    </row>
    <row r="551" spans="5:5" x14ac:dyDescent="0.2">
      <c r="E551" s="77"/>
    </row>
    <row r="552" spans="5:5" x14ac:dyDescent="0.2">
      <c r="E552" s="77"/>
    </row>
    <row r="553" spans="5:5" x14ac:dyDescent="0.2">
      <c r="E553" s="77"/>
    </row>
    <row r="554" spans="5:5" x14ac:dyDescent="0.2">
      <c r="E554" s="77"/>
    </row>
    <row r="555" spans="5:5" x14ac:dyDescent="0.2">
      <c r="E555" s="77"/>
    </row>
    <row r="556" spans="5:5" x14ac:dyDescent="0.2">
      <c r="E556" s="77"/>
    </row>
    <row r="557" spans="5:5" x14ac:dyDescent="0.2">
      <c r="E557" s="77"/>
    </row>
    <row r="558" spans="5:5" x14ac:dyDescent="0.2">
      <c r="E558" s="77"/>
    </row>
    <row r="559" spans="5:5" x14ac:dyDescent="0.2">
      <c r="E559" s="77"/>
    </row>
    <row r="560" spans="5:5" x14ac:dyDescent="0.2">
      <c r="E560" s="77"/>
    </row>
    <row r="561" spans="5:5" x14ac:dyDescent="0.2">
      <c r="E561" s="77"/>
    </row>
    <row r="562" spans="5:5" x14ac:dyDescent="0.2">
      <c r="E562" s="77"/>
    </row>
    <row r="563" spans="5:5" x14ac:dyDescent="0.2">
      <c r="E563" s="77"/>
    </row>
    <row r="564" spans="5:5" x14ac:dyDescent="0.2">
      <c r="E564" s="77"/>
    </row>
    <row r="565" spans="5:5" x14ac:dyDescent="0.2">
      <c r="E565" s="77"/>
    </row>
    <row r="566" spans="5:5" x14ac:dyDescent="0.2">
      <c r="E566" s="77"/>
    </row>
    <row r="567" spans="5:5" x14ac:dyDescent="0.2">
      <c r="E567" s="77"/>
    </row>
    <row r="568" spans="5:5" x14ac:dyDescent="0.2">
      <c r="E568" s="77"/>
    </row>
    <row r="569" spans="5:5" x14ac:dyDescent="0.2">
      <c r="E569" s="77"/>
    </row>
    <row r="570" spans="5:5" x14ac:dyDescent="0.2">
      <c r="E570" s="77"/>
    </row>
    <row r="571" spans="5:5" x14ac:dyDescent="0.2">
      <c r="E571" s="77"/>
    </row>
    <row r="572" spans="5:5" x14ac:dyDescent="0.2">
      <c r="E572" s="77"/>
    </row>
    <row r="573" spans="5:5" x14ac:dyDescent="0.2">
      <c r="E573" s="77"/>
    </row>
    <row r="574" spans="5:5" x14ac:dyDescent="0.2">
      <c r="E574" s="77"/>
    </row>
    <row r="575" spans="5:5" x14ac:dyDescent="0.2">
      <c r="E575" s="77"/>
    </row>
    <row r="576" spans="5:5" x14ac:dyDescent="0.2">
      <c r="E576" s="77"/>
    </row>
    <row r="577" spans="5:5" x14ac:dyDescent="0.2">
      <c r="E577" s="77"/>
    </row>
    <row r="578" spans="5:5" x14ac:dyDescent="0.2">
      <c r="E578" s="77"/>
    </row>
    <row r="579" spans="5:5" x14ac:dyDescent="0.2">
      <c r="E579" s="77"/>
    </row>
    <row r="580" spans="5:5" x14ac:dyDescent="0.2">
      <c r="E580" s="77"/>
    </row>
    <row r="581" spans="5:5" x14ac:dyDescent="0.2">
      <c r="E581" s="77"/>
    </row>
    <row r="582" spans="5:5" x14ac:dyDescent="0.2">
      <c r="E582" s="77"/>
    </row>
    <row r="583" spans="5:5" x14ac:dyDescent="0.2">
      <c r="E583" s="77"/>
    </row>
    <row r="584" spans="5:5" x14ac:dyDescent="0.2">
      <c r="E584" s="77"/>
    </row>
    <row r="585" spans="5:5" x14ac:dyDescent="0.2">
      <c r="E585" s="77"/>
    </row>
    <row r="586" spans="5:5" x14ac:dyDescent="0.2">
      <c r="E586" s="77"/>
    </row>
    <row r="587" spans="5:5" x14ac:dyDescent="0.2">
      <c r="E587" s="77"/>
    </row>
    <row r="588" spans="5:5" x14ac:dyDescent="0.2">
      <c r="E588" s="77"/>
    </row>
    <row r="589" spans="5:5" x14ac:dyDescent="0.2">
      <c r="E589" s="77"/>
    </row>
    <row r="590" spans="5:5" x14ac:dyDescent="0.2">
      <c r="E590" s="77"/>
    </row>
    <row r="591" spans="5:5" x14ac:dyDescent="0.2">
      <c r="E591" s="77"/>
    </row>
    <row r="592" spans="5:5" x14ac:dyDescent="0.2">
      <c r="E592" s="77"/>
    </row>
    <row r="593" spans="5:5" x14ac:dyDescent="0.2">
      <c r="E593" s="77"/>
    </row>
    <row r="594" spans="5:5" x14ac:dyDescent="0.2">
      <c r="E594" s="77"/>
    </row>
    <row r="595" spans="5:5" x14ac:dyDescent="0.2">
      <c r="E595" s="77"/>
    </row>
    <row r="596" spans="5:5" x14ac:dyDescent="0.2">
      <c r="E596" s="77"/>
    </row>
    <row r="597" spans="5:5" x14ac:dyDescent="0.2">
      <c r="E597" s="77"/>
    </row>
    <row r="598" spans="5:5" x14ac:dyDescent="0.2">
      <c r="E598" s="77"/>
    </row>
    <row r="599" spans="5:5" x14ac:dyDescent="0.2">
      <c r="E599" s="77"/>
    </row>
    <row r="600" spans="5:5" x14ac:dyDescent="0.2">
      <c r="E600" s="77"/>
    </row>
    <row r="601" spans="5:5" x14ac:dyDescent="0.2">
      <c r="E601" s="77"/>
    </row>
    <row r="602" spans="5:5" x14ac:dyDescent="0.2">
      <c r="E602" s="77"/>
    </row>
    <row r="603" spans="5:5" x14ac:dyDescent="0.2">
      <c r="E603" s="77"/>
    </row>
    <row r="604" spans="5:5" x14ac:dyDescent="0.2">
      <c r="E604" s="77"/>
    </row>
    <row r="605" spans="5:5" x14ac:dyDescent="0.2">
      <c r="E605" s="77"/>
    </row>
    <row r="606" spans="5:5" x14ac:dyDescent="0.2">
      <c r="E606" s="77"/>
    </row>
    <row r="607" spans="5:5" x14ac:dyDescent="0.2">
      <c r="E607" s="77"/>
    </row>
    <row r="608" spans="5:5" x14ac:dyDescent="0.2">
      <c r="E608" s="77"/>
    </row>
    <row r="609" spans="5:5" x14ac:dyDescent="0.2">
      <c r="E609" s="77"/>
    </row>
    <row r="610" spans="5:5" x14ac:dyDescent="0.2">
      <c r="E610" s="77"/>
    </row>
    <row r="611" spans="5:5" x14ac:dyDescent="0.2">
      <c r="E611" s="77"/>
    </row>
    <row r="612" spans="5:5" x14ac:dyDescent="0.2">
      <c r="E612" s="77"/>
    </row>
    <row r="613" spans="5:5" x14ac:dyDescent="0.2">
      <c r="E613" s="77"/>
    </row>
    <row r="614" spans="5:5" x14ac:dyDescent="0.2">
      <c r="E614" s="77"/>
    </row>
    <row r="615" spans="5:5" x14ac:dyDescent="0.2">
      <c r="E615" s="77"/>
    </row>
    <row r="616" spans="5:5" x14ac:dyDescent="0.2">
      <c r="E616" s="77"/>
    </row>
    <row r="617" spans="5:5" x14ac:dyDescent="0.2">
      <c r="E617" s="77"/>
    </row>
    <row r="618" spans="5:5" x14ac:dyDescent="0.2">
      <c r="E618" s="77"/>
    </row>
    <row r="619" spans="5:5" x14ac:dyDescent="0.2">
      <c r="E619" s="77"/>
    </row>
    <row r="620" spans="5:5" x14ac:dyDescent="0.2">
      <c r="E620" s="77"/>
    </row>
    <row r="621" spans="5:5" x14ac:dyDescent="0.2">
      <c r="E621" s="77"/>
    </row>
    <row r="622" spans="5:5" x14ac:dyDescent="0.2">
      <c r="E622" s="77"/>
    </row>
    <row r="623" spans="5:5" x14ac:dyDescent="0.2">
      <c r="E623" s="77"/>
    </row>
    <row r="624" spans="5:5" x14ac:dyDescent="0.2">
      <c r="E624" s="77"/>
    </row>
    <row r="625" spans="5:5" x14ac:dyDescent="0.2">
      <c r="E625" s="77"/>
    </row>
    <row r="626" spans="5:5" x14ac:dyDescent="0.2">
      <c r="E626" s="77"/>
    </row>
    <row r="627" spans="5:5" x14ac:dyDescent="0.2">
      <c r="E627" s="77"/>
    </row>
    <row r="628" spans="5:5" x14ac:dyDescent="0.2">
      <c r="E628" s="77"/>
    </row>
    <row r="629" spans="5:5" x14ac:dyDescent="0.2">
      <c r="E629" s="77"/>
    </row>
    <row r="630" spans="5:5" x14ac:dyDescent="0.2">
      <c r="E630" s="77"/>
    </row>
    <row r="631" spans="5:5" x14ac:dyDescent="0.2">
      <c r="E631" s="77"/>
    </row>
    <row r="632" spans="5:5" x14ac:dyDescent="0.2">
      <c r="E632" s="77"/>
    </row>
    <row r="633" spans="5:5" x14ac:dyDescent="0.2">
      <c r="E633" s="77"/>
    </row>
    <row r="634" spans="5:5" x14ac:dyDescent="0.2">
      <c r="E634" s="77"/>
    </row>
    <row r="635" spans="5:5" x14ac:dyDescent="0.2">
      <c r="E635" s="77"/>
    </row>
    <row r="636" spans="5:5" x14ac:dyDescent="0.2">
      <c r="E636" s="77"/>
    </row>
    <row r="637" spans="5:5" x14ac:dyDescent="0.2">
      <c r="E637" s="77"/>
    </row>
    <row r="638" spans="5:5" x14ac:dyDescent="0.2">
      <c r="E638" s="77"/>
    </row>
    <row r="639" spans="5:5" x14ac:dyDescent="0.2">
      <c r="E639" s="77"/>
    </row>
    <row r="640" spans="5:5" x14ac:dyDescent="0.2">
      <c r="E640" s="77"/>
    </row>
    <row r="641" spans="5:5" x14ac:dyDescent="0.2">
      <c r="E641" s="77"/>
    </row>
    <row r="642" spans="5:5" x14ac:dyDescent="0.2">
      <c r="E642" s="77"/>
    </row>
    <row r="643" spans="5:5" x14ac:dyDescent="0.2">
      <c r="E643" s="77"/>
    </row>
    <row r="644" spans="5:5" x14ac:dyDescent="0.2">
      <c r="E644" s="77"/>
    </row>
    <row r="645" spans="5:5" x14ac:dyDescent="0.2">
      <c r="E645" s="77"/>
    </row>
    <row r="646" spans="5:5" x14ac:dyDescent="0.2">
      <c r="E646" s="77"/>
    </row>
    <row r="647" spans="5:5" x14ac:dyDescent="0.2">
      <c r="E647" s="77"/>
    </row>
    <row r="648" spans="5:5" x14ac:dyDescent="0.2">
      <c r="E648" s="77"/>
    </row>
    <row r="649" spans="5:5" x14ac:dyDescent="0.2">
      <c r="E649" s="77"/>
    </row>
    <row r="650" spans="5:5" x14ac:dyDescent="0.2">
      <c r="E650" s="77"/>
    </row>
    <row r="651" spans="5:5" x14ac:dyDescent="0.2">
      <c r="E651" s="77"/>
    </row>
    <row r="652" spans="5:5" x14ac:dyDescent="0.2">
      <c r="E652" s="77"/>
    </row>
    <row r="653" spans="5:5" x14ac:dyDescent="0.2">
      <c r="E653" s="77"/>
    </row>
    <row r="654" spans="5:5" x14ac:dyDescent="0.2">
      <c r="E654" s="77"/>
    </row>
    <row r="655" spans="5:5" x14ac:dyDescent="0.2">
      <c r="E655" s="77"/>
    </row>
    <row r="656" spans="5:5" x14ac:dyDescent="0.2">
      <c r="E656" s="77"/>
    </row>
    <row r="657" spans="5:5" x14ac:dyDescent="0.2">
      <c r="E657" s="77"/>
    </row>
    <row r="658" spans="5:5" x14ac:dyDescent="0.2">
      <c r="E658" s="77"/>
    </row>
    <row r="659" spans="5:5" x14ac:dyDescent="0.2">
      <c r="E659" s="77"/>
    </row>
    <row r="660" spans="5:5" x14ac:dyDescent="0.2">
      <c r="E660" s="77"/>
    </row>
    <row r="661" spans="5:5" x14ac:dyDescent="0.2">
      <c r="E661" s="77"/>
    </row>
    <row r="662" spans="5:5" x14ac:dyDescent="0.2">
      <c r="E662" s="77"/>
    </row>
    <row r="663" spans="5:5" x14ac:dyDescent="0.2">
      <c r="E663" s="77"/>
    </row>
    <row r="664" spans="5:5" x14ac:dyDescent="0.2">
      <c r="E664" s="77"/>
    </row>
    <row r="665" spans="5:5" x14ac:dyDescent="0.2">
      <c r="E665" s="77"/>
    </row>
    <row r="666" spans="5:5" x14ac:dyDescent="0.2">
      <c r="E666" s="77"/>
    </row>
    <row r="667" spans="5:5" x14ac:dyDescent="0.2">
      <c r="E667" s="77"/>
    </row>
    <row r="668" spans="5:5" x14ac:dyDescent="0.2">
      <c r="E668" s="77"/>
    </row>
    <row r="669" spans="5:5" x14ac:dyDescent="0.2">
      <c r="E669" s="77"/>
    </row>
    <row r="670" spans="5:5" x14ac:dyDescent="0.2">
      <c r="E670" s="77"/>
    </row>
    <row r="671" spans="5:5" x14ac:dyDescent="0.2">
      <c r="E671" s="77"/>
    </row>
    <row r="672" spans="5:5" x14ac:dyDescent="0.2">
      <c r="E672" s="77"/>
    </row>
    <row r="673" spans="5:5" x14ac:dyDescent="0.2">
      <c r="E673" s="77"/>
    </row>
    <row r="674" spans="5:5" x14ac:dyDescent="0.2">
      <c r="E674" s="77"/>
    </row>
    <row r="675" spans="5:5" x14ac:dyDescent="0.2">
      <c r="E675" s="77"/>
    </row>
    <row r="676" spans="5:5" x14ac:dyDescent="0.2">
      <c r="E676" s="77"/>
    </row>
    <row r="677" spans="5:5" x14ac:dyDescent="0.2">
      <c r="E677" s="77"/>
    </row>
    <row r="678" spans="5:5" x14ac:dyDescent="0.2">
      <c r="E678" s="77"/>
    </row>
    <row r="679" spans="5:5" x14ac:dyDescent="0.2">
      <c r="E679" s="77"/>
    </row>
    <row r="680" spans="5:5" x14ac:dyDescent="0.2">
      <c r="E680" s="77"/>
    </row>
    <row r="681" spans="5:5" x14ac:dyDescent="0.2">
      <c r="E681" s="77"/>
    </row>
    <row r="682" spans="5:5" x14ac:dyDescent="0.2">
      <c r="E682" s="77"/>
    </row>
    <row r="683" spans="5:5" x14ac:dyDescent="0.2">
      <c r="E683" s="77"/>
    </row>
    <row r="684" spans="5:5" x14ac:dyDescent="0.2">
      <c r="E684" s="77"/>
    </row>
    <row r="685" spans="5:5" x14ac:dyDescent="0.2">
      <c r="E685" s="77"/>
    </row>
    <row r="686" spans="5:5" x14ac:dyDescent="0.2">
      <c r="E686" s="77"/>
    </row>
    <row r="687" spans="5:5" x14ac:dyDescent="0.2">
      <c r="E687" s="77"/>
    </row>
    <row r="688" spans="5:5" x14ac:dyDescent="0.2">
      <c r="E688" s="77"/>
    </row>
    <row r="689" spans="5:5" x14ac:dyDescent="0.2">
      <c r="E689" s="77"/>
    </row>
    <row r="690" spans="5:5" x14ac:dyDescent="0.2">
      <c r="E690" s="77"/>
    </row>
    <row r="691" spans="5:5" x14ac:dyDescent="0.2">
      <c r="E691" s="77"/>
    </row>
    <row r="692" spans="5:5" x14ac:dyDescent="0.2">
      <c r="E692" s="77"/>
    </row>
    <row r="693" spans="5:5" x14ac:dyDescent="0.2">
      <c r="E693" s="77"/>
    </row>
    <row r="694" spans="5:5" x14ac:dyDescent="0.2">
      <c r="E694" s="77"/>
    </row>
    <row r="695" spans="5:5" x14ac:dyDescent="0.2">
      <c r="E695" s="77"/>
    </row>
    <row r="696" spans="5:5" x14ac:dyDescent="0.2">
      <c r="E696" s="77"/>
    </row>
    <row r="697" spans="5:5" x14ac:dyDescent="0.2">
      <c r="E697" s="77"/>
    </row>
    <row r="698" spans="5:5" x14ac:dyDescent="0.2">
      <c r="E698" s="77"/>
    </row>
    <row r="699" spans="5:5" x14ac:dyDescent="0.2">
      <c r="E699" s="77"/>
    </row>
    <row r="700" spans="5:5" x14ac:dyDescent="0.2">
      <c r="E700" s="77"/>
    </row>
    <row r="701" spans="5:5" x14ac:dyDescent="0.2">
      <c r="E701" s="77"/>
    </row>
    <row r="702" spans="5:5" x14ac:dyDescent="0.2">
      <c r="E702" s="77"/>
    </row>
    <row r="703" spans="5:5" x14ac:dyDescent="0.2">
      <c r="E703" s="77"/>
    </row>
    <row r="704" spans="5:5" x14ac:dyDescent="0.2">
      <c r="E704" s="77"/>
    </row>
    <row r="705" spans="5:5" x14ac:dyDescent="0.2">
      <c r="E705" s="77"/>
    </row>
    <row r="706" spans="5:5" x14ac:dyDescent="0.2">
      <c r="E706" s="77"/>
    </row>
    <row r="707" spans="5:5" x14ac:dyDescent="0.2">
      <c r="E707" s="77"/>
    </row>
    <row r="708" spans="5:5" x14ac:dyDescent="0.2">
      <c r="E708" s="77"/>
    </row>
    <row r="709" spans="5:5" x14ac:dyDescent="0.2">
      <c r="E709" s="77"/>
    </row>
    <row r="710" spans="5:5" x14ac:dyDescent="0.2">
      <c r="E710" s="77"/>
    </row>
    <row r="711" spans="5:5" x14ac:dyDescent="0.2">
      <c r="E711" s="77"/>
    </row>
    <row r="712" spans="5:5" x14ac:dyDescent="0.2">
      <c r="E712" s="77"/>
    </row>
    <row r="713" spans="5:5" x14ac:dyDescent="0.2">
      <c r="E713" s="77"/>
    </row>
    <row r="714" spans="5:5" x14ac:dyDescent="0.2">
      <c r="E714" s="77"/>
    </row>
    <row r="715" spans="5:5" x14ac:dyDescent="0.2">
      <c r="E715" s="77"/>
    </row>
    <row r="716" spans="5:5" x14ac:dyDescent="0.2">
      <c r="E716" s="77"/>
    </row>
    <row r="717" spans="5:5" x14ac:dyDescent="0.2">
      <c r="E717" s="77"/>
    </row>
    <row r="718" spans="5:5" x14ac:dyDescent="0.2">
      <c r="E718" s="77"/>
    </row>
    <row r="719" spans="5:5" x14ac:dyDescent="0.2">
      <c r="E719" s="77"/>
    </row>
    <row r="720" spans="5:5" x14ac:dyDescent="0.2">
      <c r="E720" s="77"/>
    </row>
    <row r="721" spans="5:5" x14ac:dyDescent="0.2">
      <c r="E721" s="77"/>
    </row>
    <row r="722" spans="5:5" x14ac:dyDescent="0.2">
      <c r="E722" s="77"/>
    </row>
    <row r="723" spans="5:5" x14ac:dyDescent="0.2">
      <c r="E723" s="77"/>
    </row>
    <row r="724" spans="5:5" x14ac:dyDescent="0.2">
      <c r="E724" s="77"/>
    </row>
    <row r="725" spans="5:5" x14ac:dyDescent="0.2">
      <c r="E725" s="77"/>
    </row>
    <row r="726" spans="5:5" x14ac:dyDescent="0.2">
      <c r="E726" s="77"/>
    </row>
    <row r="727" spans="5:5" x14ac:dyDescent="0.2">
      <c r="E727" s="77"/>
    </row>
    <row r="728" spans="5:5" x14ac:dyDescent="0.2">
      <c r="E728" s="77"/>
    </row>
    <row r="729" spans="5:5" x14ac:dyDescent="0.2">
      <c r="E729" s="77"/>
    </row>
    <row r="730" spans="5:5" x14ac:dyDescent="0.2">
      <c r="E730" s="77"/>
    </row>
    <row r="731" spans="5:5" x14ac:dyDescent="0.2">
      <c r="E731" s="77"/>
    </row>
    <row r="732" spans="5:5" x14ac:dyDescent="0.2">
      <c r="E732" s="77"/>
    </row>
    <row r="733" spans="5:5" x14ac:dyDescent="0.2">
      <c r="E733" s="77"/>
    </row>
    <row r="734" spans="5:5" x14ac:dyDescent="0.2">
      <c r="E734" s="77"/>
    </row>
    <row r="735" spans="5:5" x14ac:dyDescent="0.2">
      <c r="E735" s="77"/>
    </row>
    <row r="736" spans="5:5" x14ac:dyDescent="0.2">
      <c r="E736" s="77"/>
    </row>
    <row r="737" spans="5:5" x14ac:dyDescent="0.2">
      <c r="E737" s="77"/>
    </row>
    <row r="738" spans="5:5" x14ac:dyDescent="0.2">
      <c r="E738" s="77"/>
    </row>
    <row r="739" spans="5:5" x14ac:dyDescent="0.2">
      <c r="E739" s="77"/>
    </row>
    <row r="740" spans="5:5" x14ac:dyDescent="0.2">
      <c r="E740" s="77"/>
    </row>
    <row r="741" spans="5:5" x14ac:dyDescent="0.2">
      <c r="E741" s="77"/>
    </row>
    <row r="742" spans="5:5" x14ac:dyDescent="0.2">
      <c r="E742" s="77"/>
    </row>
    <row r="743" spans="5:5" x14ac:dyDescent="0.2">
      <c r="E743" s="77"/>
    </row>
    <row r="744" spans="5:5" x14ac:dyDescent="0.2">
      <c r="E744" s="77"/>
    </row>
    <row r="745" spans="5:5" x14ac:dyDescent="0.2">
      <c r="E745" s="77"/>
    </row>
    <row r="746" spans="5:5" x14ac:dyDescent="0.2">
      <c r="E746" s="77"/>
    </row>
    <row r="747" spans="5:5" x14ac:dyDescent="0.2">
      <c r="E747" s="77"/>
    </row>
    <row r="748" spans="5:5" x14ac:dyDescent="0.2">
      <c r="E748" s="77"/>
    </row>
    <row r="749" spans="5:5" x14ac:dyDescent="0.2">
      <c r="E749" s="77"/>
    </row>
    <row r="750" spans="5:5" x14ac:dyDescent="0.2">
      <c r="E750" s="77"/>
    </row>
    <row r="751" spans="5:5" x14ac:dyDescent="0.2">
      <c r="E751" s="77"/>
    </row>
    <row r="752" spans="5:5" x14ac:dyDescent="0.2">
      <c r="E752" s="77"/>
    </row>
    <row r="753" spans="5:5" x14ac:dyDescent="0.2">
      <c r="E753" s="77"/>
    </row>
    <row r="754" spans="5:5" x14ac:dyDescent="0.2">
      <c r="E754" s="77"/>
    </row>
    <row r="755" spans="5:5" x14ac:dyDescent="0.2">
      <c r="E755" s="77"/>
    </row>
    <row r="756" spans="5:5" x14ac:dyDescent="0.2">
      <c r="E756" s="77"/>
    </row>
    <row r="757" spans="5:5" x14ac:dyDescent="0.2">
      <c r="E757" s="77"/>
    </row>
    <row r="758" spans="5:5" x14ac:dyDescent="0.2">
      <c r="E758" s="77"/>
    </row>
    <row r="759" spans="5:5" x14ac:dyDescent="0.2">
      <c r="E759" s="77"/>
    </row>
    <row r="760" spans="5:5" x14ac:dyDescent="0.2">
      <c r="E760" s="77"/>
    </row>
    <row r="761" spans="5:5" x14ac:dyDescent="0.2">
      <c r="E761" s="77"/>
    </row>
    <row r="762" spans="5:5" x14ac:dyDescent="0.2">
      <c r="E762" s="77"/>
    </row>
    <row r="763" spans="5:5" x14ac:dyDescent="0.2">
      <c r="E763" s="77"/>
    </row>
    <row r="764" spans="5:5" x14ac:dyDescent="0.2">
      <c r="E764" s="77"/>
    </row>
    <row r="765" spans="5:5" x14ac:dyDescent="0.2">
      <c r="E765" s="77"/>
    </row>
    <row r="766" spans="5:5" x14ac:dyDescent="0.2">
      <c r="E766" s="77"/>
    </row>
    <row r="767" spans="5:5" x14ac:dyDescent="0.2">
      <c r="E767" s="77"/>
    </row>
    <row r="768" spans="5:5" x14ac:dyDescent="0.2">
      <c r="E768" s="77"/>
    </row>
    <row r="769" spans="5:5" x14ac:dyDescent="0.2">
      <c r="E769" s="77"/>
    </row>
    <row r="770" spans="5:5" x14ac:dyDescent="0.2">
      <c r="E770" s="77"/>
    </row>
    <row r="771" spans="5:5" x14ac:dyDescent="0.2">
      <c r="E771" s="77"/>
    </row>
    <row r="772" spans="5:5" x14ac:dyDescent="0.2">
      <c r="E772" s="77"/>
    </row>
    <row r="773" spans="5:5" x14ac:dyDescent="0.2">
      <c r="E773" s="77"/>
    </row>
    <row r="774" spans="5:5" x14ac:dyDescent="0.2">
      <c r="E774" s="77"/>
    </row>
    <row r="775" spans="5:5" x14ac:dyDescent="0.2">
      <c r="E775" s="77"/>
    </row>
    <row r="776" spans="5:5" x14ac:dyDescent="0.2">
      <c r="E776" s="77"/>
    </row>
    <row r="777" spans="5:5" x14ac:dyDescent="0.2">
      <c r="E777" s="77"/>
    </row>
    <row r="778" spans="5:5" x14ac:dyDescent="0.2">
      <c r="E778" s="77"/>
    </row>
    <row r="779" spans="5:5" x14ac:dyDescent="0.2">
      <c r="E779" s="77"/>
    </row>
    <row r="780" spans="5:5" x14ac:dyDescent="0.2">
      <c r="E780" s="77"/>
    </row>
    <row r="781" spans="5:5" x14ac:dyDescent="0.2">
      <c r="E781" s="77"/>
    </row>
    <row r="782" spans="5:5" x14ac:dyDescent="0.2">
      <c r="E782" s="77"/>
    </row>
    <row r="783" spans="5:5" x14ac:dyDescent="0.2">
      <c r="E783" s="77"/>
    </row>
    <row r="784" spans="5:5" x14ac:dyDescent="0.2">
      <c r="E784" s="77"/>
    </row>
    <row r="785" spans="5:5" x14ac:dyDescent="0.2">
      <c r="E785" s="77"/>
    </row>
    <row r="786" spans="5:5" x14ac:dyDescent="0.2">
      <c r="E786" s="77"/>
    </row>
    <row r="787" spans="5:5" x14ac:dyDescent="0.2">
      <c r="E787" s="77"/>
    </row>
    <row r="788" spans="5:5" x14ac:dyDescent="0.2">
      <c r="E788" s="77"/>
    </row>
    <row r="789" spans="5:5" x14ac:dyDescent="0.2">
      <c r="E789" s="77"/>
    </row>
    <row r="790" spans="5:5" x14ac:dyDescent="0.2">
      <c r="E790" s="77"/>
    </row>
    <row r="791" spans="5:5" x14ac:dyDescent="0.2">
      <c r="E791" s="77"/>
    </row>
    <row r="792" spans="5:5" x14ac:dyDescent="0.2">
      <c r="E792" s="77"/>
    </row>
    <row r="793" spans="5:5" x14ac:dyDescent="0.2">
      <c r="E793" s="77"/>
    </row>
    <row r="794" spans="5:5" x14ac:dyDescent="0.2">
      <c r="E794" s="77"/>
    </row>
    <row r="795" spans="5:5" x14ac:dyDescent="0.2">
      <c r="E795" s="77"/>
    </row>
    <row r="796" spans="5:5" x14ac:dyDescent="0.2">
      <c r="E796" s="77"/>
    </row>
    <row r="797" spans="5:5" x14ac:dyDescent="0.2">
      <c r="E797" s="77"/>
    </row>
    <row r="798" spans="5:5" x14ac:dyDescent="0.2">
      <c r="E798" s="77"/>
    </row>
    <row r="799" spans="5:5" x14ac:dyDescent="0.2">
      <c r="E799" s="77"/>
    </row>
    <row r="800" spans="5:5" x14ac:dyDescent="0.2">
      <c r="E800" s="77"/>
    </row>
    <row r="801" spans="5:5" x14ac:dyDescent="0.2">
      <c r="E801" s="77"/>
    </row>
    <row r="802" spans="5:5" x14ac:dyDescent="0.2">
      <c r="E802" s="77"/>
    </row>
    <row r="803" spans="5:5" x14ac:dyDescent="0.2">
      <c r="E803" s="77"/>
    </row>
    <row r="804" spans="5:5" x14ac:dyDescent="0.2">
      <c r="E804" s="77"/>
    </row>
    <row r="805" spans="5:5" x14ac:dyDescent="0.2">
      <c r="E805" s="77"/>
    </row>
    <row r="806" spans="5:5" x14ac:dyDescent="0.2">
      <c r="E806" s="77"/>
    </row>
    <row r="807" spans="5:5" x14ac:dyDescent="0.2">
      <c r="E807" s="77"/>
    </row>
    <row r="808" spans="5:5" x14ac:dyDescent="0.2">
      <c r="E808" s="77"/>
    </row>
    <row r="809" spans="5:5" x14ac:dyDescent="0.2">
      <c r="E809" s="77"/>
    </row>
    <row r="810" spans="5:5" x14ac:dyDescent="0.2">
      <c r="E810" s="77"/>
    </row>
    <row r="811" spans="5:5" x14ac:dyDescent="0.2">
      <c r="E811" s="77"/>
    </row>
    <row r="812" spans="5:5" x14ac:dyDescent="0.2">
      <c r="E812" s="77"/>
    </row>
    <row r="813" spans="5:5" x14ac:dyDescent="0.2">
      <c r="E813" s="77"/>
    </row>
    <row r="814" spans="5:5" x14ac:dyDescent="0.2">
      <c r="E814" s="77"/>
    </row>
    <row r="815" spans="5:5" x14ac:dyDescent="0.2">
      <c r="E815" s="77"/>
    </row>
    <row r="816" spans="5:5" x14ac:dyDescent="0.2">
      <c r="E816" s="77"/>
    </row>
    <row r="817" spans="5:5" x14ac:dyDescent="0.2">
      <c r="E817" s="77"/>
    </row>
    <row r="818" spans="5:5" x14ac:dyDescent="0.2">
      <c r="E818" s="77"/>
    </row>
    <row r="819" spans="5:5" x14ac:dyDescent="0.2">
      <c r="E819" s="77"/>
    </row>
    <row r="820" spans="5:5" x14ac:dyDescent="0.2">
      <c r="E820" s="77"/>
    </row>
    <row r="821" spans="5:5" x14ac:dyDescent="0.2">
      <c r="E821" s="77"/>
    </row>
    <row r="822" spans="5:5" x14ac:dyDescent="0.2">
      <c r="E822" s="77"/>
    </row>
    <row r="823" spans="5:5" x14ac:dyDescent="0.2">
      <c r="E823" s="77"/>
    </row>
    <row r="824" spans="5:5" x14ac:dyDescent="0.2">
      <c r="E824" s="77"/>
    </row>
    <row r="825" spans="5:5" x14ac:dyDescent="0.2">
      <c r="E825" s="77"/>
    </row>
    <row r="826" spans="5:5" x14ac:dyDescent="0.2">
      <c r="E826" s="77"/>
    </row>
    <row r="827" spans="5:5" x14ac:dyDescent="0.2">
      <c r="E827" s="77"/>
    </row>
    <row r="828" spans="5:5" x14ac:dyDescent="0.2">
      <c r="E828" s="77"/>
    </row>
    <row r="829" spans="5:5" x14ac:dyDescent="0.2">
      <c r="E829" s="77"/>
    </row>
    <row r="830" spans="5:5" x14ac:dyDescent="0.2">
      <c r="E830" s="77"/>
    </row>
    <row r="831" spans="5:5" x14ac:dyDescent="0.2">
      <c r="E831" s="77"/>
    </row>
    <row r="832" spans="5:5" x14ac:dyDescent="0.2">
      <c r="E832" s="77"/>
    </row>
    <row r="833" spans="5:5" x14ac:dyDescent="0.2">
      <c r="E833" s="77"/>
    </row>
    <row r="834" spans="5:5" x14ac:dyDescent="0.2">
      <c r="E834" s="77"/>
    </row>
    <row r="835" spans="5:5" x14ac:dyDescent="0.2">
      <c r="E835" s="77"/>
    </row>
    <row r="836" spans="5:5" x14ac:dyDescent="0.2">
      <c r="E836" s="77"/>
    </row>
    <row r="837" spans="5:5" x14ac:dyDescent="0.2">
      <c r="E837" s="77"/>
    </row>
    <row r="838" spans="5:5" x14ac:dyDescent="0.2">
      <c r="E838" s="77"/>
    </row>
    <row r="839" spans="5:5" x14ac:dyDescent="0.2">
      <c r="E839" s="77"/>
    </row>
    <row r="840" spans="5:5" x14ac:dyDescent="0.2">
      <c r="E840" s="77"/>
    </row>
    <row r="841" spans="5:5" x14ac:dyDescent="0.2">
      <c r="E841" s="77"/>
    </row>
    <row r="842" spans="5:5" x14ac:dyDescent="0.2">
      <c r="E842" s="77"/>
    </row>
    <row r="843" spans="5:5" x14ac:dyDescent="0.2">
      <c r="E843" s="77"/>
    </row>
    <row r="844" spans="5:5" x14ac:dyDescent="0.2">
      <c r="E844" s="77"/>
    </row>
    <row r="845" spans="5:5" x14ac:dyDescent="0.2">
      <c r="E845" s="77"/>
    </row>
    <row r="846" spans="5:5" x14ac:dyDescent="0.2">
      <c r="E846" s="77"/>
    </row>
    <row r="847" spans="5:5" x14ac:dyDescent="0.2">
      <c r="E847" s="77"/>
    </row>
    <row r="848" spans="5:5" x14ac:dyDescent="0.2">
      <c r="E848" s="77"/>
    </row>
    <row r="849" spans="5:5" x14ac:dyDescent="0.2">
      <c r="E849" s="77"/>
    </row>
    <row r="850" spans="5:5" x14ac:dyDescent="0.2">
      <c r="E850" s="77"/>
    </row>
    <row r="851" spans="5:5" x14ac:dyDescent="0.2">
      <c r="E851" s="77"/>
    </row>
    <row r="852" spans="5:5" x14ac:dyDescent="0.2">
      <c r="E852" s="77"/>
    </row>
    <row r="853" spans="5:5" x14ac:dyDescent="0.2">
      <c r="E853" s="77"/>
    </row>
    <row r="854" spans="5:5" x14ac:dyDescent="0.2">
      <c r="E854" s="77"/>
    </row>
    <row r="855" spans="5:5" x14ac:dyDescent="0.2">
      <c r="E855" s="77"/>
    </row>
    <row r="856" spans="5:5" x14ac:dyDescent="0.2">
      <c r="E856" s="77"/>
    </row>
    <row r="857" spans="5:5" x14ac:dyDescent="0.2">
      <c r="E857" s="77"/>
    </row>
    <row r="858" spans="5:5" x14ac:dyDescent="0.2">
      <c r="E858" s="77"/>
    </row>
    <row r="859" spans="5:5" x14ac:dyDescent="0.2">
      <c r="E859" s="77"/>
    </row>
    <row r="860" spans="5:5" x14ac:dyDescent="0.2">
      <c r="E860" s="77"/>
    </row>
    <row r="861" spans="5:5" x14ac:dyDescent="0.2">
      <c r="E861" s="77"/>
    </row>
    <row r="862" spans="5:5" x14ac:dyDescent="0.2">
      <c r="E862" s="77"/>
    </row>
    <row r="863" spans="5:5" x14ac:dyDescent="0.2">
      <c r="E863" s="77"/>
    </row>
    <row r="864" spans="5:5" x14ac:dyDescent="0.2">
      <c r="E864" s="77"/>
    </row>
    <row r="865" spans="5:5" x14ac:dyDescent="0.2">
      <c r="E865" s="77"/>
    </row>
    <row r="866" spans="5:5" x14ac:dyDescent="0.2">
      <c r="E866" s="77"/>
    </row>
    <row r="867" spans="5:5" x14ac:dyDescent="0.2">
      <c r="E867" s="77"/>
    </row>
    <row r="868" spans="5:5" x14ac:dyDescent="0.2">
      <c r="E868" s="77"/>
    </row>
    <row r="869" spans="5:5" x14ac:dyDescent="0.2">
      <c r="E869" s="77"/>
    </row>
    <row r="870" spans="5:5" x14ac:dyDescent="0.2">
      <c r="E870" s="77"/>
    </row>
    <row r="871" spans="5:5" x14ac:dyDescent="0.2">
      <c r="E871" s="77"/>
    </row>
    <row r="872" spans="5:5" x14ac:dyDescent="0.2">
      <c r="E872" s="77"/>
    </row>
    <row r="873" spans="5:5" x14ac:dyDescent="0.2">
      <c r="E873" s="77"/>
    </row>
    <row r="874" spans="5:5" x14ac:dyDescent="0.2">
      <c r="E874" s="77"/>
    </row>
    <row r="875" spans="5:5" x14ac:dyDescent="0.2">
      <c r="E875" s="77"/>
    </row>
    <row r="876" spans="5:5" x14ac:dyDescent="0.2">
      <c r="E876" s="77"/>
    </row>
    <row r="877" spans="5:5" x14ac:dyDescent="0.2">
      <c r="E877" s="77"/>
    </row>
    <row r="878" spans="5:5" x14ac:dyDescent="0.2">
      <c r="E878" s="77"/>
    </row>
    <row r="879" spans="5:5" x14ac:dyDescent="0.2">
      <c r="E879" s="77"/>
    </row>
    <row r="880" spans="5:5" x14ac:dyDescent="0.2">
      <c r="E880" s="77"/>
    </row>
    <row r="881" spans="5:5" x14ac:dyDescent="0.2">
      <c r="E881" s="77"/>
    </row>
    <row r="882" spans="5:5" x14ac:dyDescent="0.2">
      <c r="E882" s="77"/>
    </row>
    <row r="883" spans="5:5" x14ac:dyDescent="0.2">
      <c r="E883" s="77"/>
    </row>
    <row r="884" spans="5:5" x14ac:dyDescent="0.2">
      <c r="E884" s="77"/>
    </row>
    <row r="885" spans="5:5" x14ac:dyDescent="0.2">
      <c r="E885" s="77"/>
    </row>
    <row r="886" spans="5:5" x14ac:dyDescent="0.2">
      <c r="E886" s="77"/>
    </row>
    <row r="887" spans="5:5" x14ac:dyDescent="0.2">
      <c r="E887" s="77"/>
    </row>
    <row r="888" spans="5:5" x14ac:dyDescent="0.2">
      <c r="E888" s="77"/>
    </row>
    <row r="889" spans="5:5" x14ac:dyDescent="0.2">
      <c r="E889" s="77"/>
    </row>
    <row r="890" spans="5:5" x14ac:dyDescent="0.2">
      <c r="E890" s="77"/>
    </row>
    <row r="891" spans="5:5" x14ac:dyDescent="0.2">
      <c r="E891" s="77"/>
    </row>
    <row r="892" spans="5:5" x14ac:dyDescent="0.2">
      <c r="E892" s="77"/>
    </row>
    <row r="893" spans="5:5" x14ac:dyDescent="0.2">
      <c r="E893" s="77"/>
    </row>
    <row r="894" spans="5:5" x14ac:dyDescent="0.2">
      <c r="E894" s="77"/>
    </row>
    <row r="895" spans="5:5" x14ac:dyDescent="0.2">
      <c r="E895" s="77"/>
    </row>
    <row r="896" spans="5:5" x14ac:dyDescent="0.2">
      <c r="E896" s="77"/>
    </row>
    <row r="897" spans="5:5" x14ac:dyDescent="0.2">
      <c r="E897" s="77"/>
    </row>
    <row r="898" spans="5:5" x14ac:dyDescent="0.2">
      <c r="E898" s="77"/>
    </row>
    <row r="899" spans="5:5" x14ac:dyDescent="0.2">
      <c r="E899" s="77"/>
    </row>
    <row r="900" spans="5:5" x14ac:dyDescent="0.2">
      <c r="E900" s="77"/>
    </row>
    <row r="901" spans="5:5" x14ac:dyDescent="0.2">
      <c r="E901" s="77"/>
    </row>
    <row r="902" spans="5:5" x14ac:dyDescent="0.2">
      <c r="E902" s="77"/>
    </row>
    <row r="903" spans="5:5" x14ac:dyDescent="0.2">
      <c r="E903" s="77"/>
    </row>
    <row r="904" spans="5:5" x14ac:dyDescent="0.2">
      <c r="E904" s="77"/>
    </row>
    <row r="905" spans="5:5" x14ac:dyDescent="0.2">
      <c r="E905" s="77"/>
    </row>
    <row r="906" spans="5:5" x14ac:dyDescent="0.2">
      <c r="E906" s="77"/>
    </row>
    <row r="907" spans="5:5" x14ac:dyDescent="0.2">
      <c r="E907" s="77"/>
    </row>
    <row r="908" spans="5:5" x14ac:dyDescent="0.2">
      <c r="E908" s="77"/>
    </row>
    <row r="909" spans="5:5" x14ac:dyDescent="0.2">
      <c r="E909" s="77"/>
    </row>
    <row r="910" spans="5:5" x14ac:dyDescent="0.2">
      <c r="E910" s="77"/>
    </row>
    <row r="911" spans="5:5" x14ac:dyDescent="0.2">
      <c r="E911" s="77"/>
    </row>
    <row r="912" spans="5:5" x14ac:dyDescent="0.2">
      <c r="E912" s="77"/>
    </row>
    <row r="913" spans="5:5" x14ac:dyDescent="0.2">
      <c r="E913" s="77"/>
    </row>
    <row r="914" spans="5:5" x14ac:dyDescent="0.2">
      <c r="E914" s="77"/>
    </row>
    <row r="915" spans="5:5" x14ac:dyDescent="0.2">
      <c r="E915" s="77"/>
    </row>
    <row r="916" spans="5:5" x14ac:dyDescent="0.2">
      <c r="E916" s="77"/>
    </row>
    <row r="917" spans="5:5" x14ac:dyDescent="0.2">
      <c r="E917" s="77"/>
    </row>
    <row r="918" spans="5:5" x14ac:dyDescent="0.2">
      <c r="E918" s="77"/>
    </row>
    <row r="919" spans="5:5" x14ac:dyDescent="0.2">
      <c r="E919" s="77"/>
    </row>
    <row r="920" spans="5:5" x14ac:dyDescent="0.2">
      <c r="E920" s="77"/>
    </row>
    <row r="921" spans="5:5" x14ac:dyDescent="0.2">
      <c r="E921" s="77"/>
    </row>
    <row r="922" spans="5:5" x14ac:dyDescent="0.2">
      <c r="E922" s="77"/>
    </row>
    <row r="923" spans="5:5" x14ac:dyDescent="0.2">
      <c r="E923" s="77"/>
    </row>
    <row r="924" spans="5:5" x14ac:dyDescent="0.2">
      <c r="E924" s="77"/>
    </row>
    <row r="925" spans="5:5" x14ac:dyDescent="0.2">
      <c r="E925" s="77"/>
    </row>
    <row r="926" spans="5:5" x14ac:dyDescent="0.2">
      <c r="E926" s="77"/>
    </row>
    <row r="927" spans="5:5" x14ac:dyDescent="0.2">
      <c r="E927" s="77"/>
    </row>
    <row r="928" spans="5:5" x14ac:dyDescent="0.2">
      <c r="E928" s="77"/>
    </row>
    <row r="929" spans="5:5" x14ac:dyDescent="0.2">
      <c r="E929" s="77"/>
    </row>
    <row r="930" spans="5:5" x14ac:dyDescent="0.2">
      <c r="E930" s="77"/>
    </row>
    <row r="931" spans="5:5" x14ac:dyDescent="0.2">
      <c r="E931" s="77"/>
    </row>
    <row r="932" spans="5:5" x14ac:dyDescent="0.2">
      <c r="E932" s="77"/>
    </row>
    <row r="933" spans="5:5" x14ac:dyDescent="0.2">
      <c r="E933" s="77"/>
    </row>
    <row r="934" spans="5:5" x14ac:dyDescent="0.2">
      <c r="E934" s="77"/>
    </row>
    <row r="935" spans="5:5" x14ac:dyDescent="0.2">
      <c r="E935" s="77"/>
    </row>
    <row r="936" spans="5:5" x14ac:dyDescent="0.2">
      <c r="E936" s="77"/>
    </row>
    <row r="937" spans="5:5" x14ac:dyDescent="0.2">
      <c r="E937" s="77"/>
    </row>
    <row r="938" spans="5:5" x14ac:dyDescent="0.2">
      <c r="E938" s="77"/>
    </row>
    <row r="939" spans="5:5" x14ac:dyDescent="0.2">
      <c r="E939" s="77"/>
    </row>
    <row r="940" spans="5:5" x14ac:dyDescent="0.2">
      <c r="E940" s="77"/>
    </row>
    <row r="941" spans="5:5" x14ac:dyDescent="0.2">
      <c r="E941" s="77"/>
    </row>
    <row r="942" spans="5:5" x14ac:dyDescent="0.2">
      <c r="E942" s="77"/>
    </row>
    <row r="943" spans="5:5" x14ac:dyDescent="0.2">
      <c r="E943" s="77"/>
    </row>
    <row r="944" spans="5:5" x14ac:dyDescent="0.2">
      <c r="E944" s="77"/>
    </row>
    <row r="945" spans="5:5" x14ac:dyDescent="0.2">
      <c r="E945" s="77"/>
    </row>
    <row r="946" spans="5:5" x14ac:dyDescent="0.2">
      <c r="E946" s="77"/>
    </row>
    <row r="947" spans="5:5" x14ac:dyDescent="0.2">
      <c r="E947" s="77"/>
    </row>
    <row r="948" spans="5:5" x14ac:dyDescent="0.2">
      <c r="E948" s="77"/>
    </row>
    <row r="949" spans="5:5" x14ac:dyDescent="0.2">
      <c r="E949" s="77"/>
    </row>
    <row r="950" spans="5:5" x14ac:dyDescent="0.2">
      <c r="E950" s="77"/>
    </row>
    <row r="951" spans="5:5" x14ac:dyDescent="0.2">
      <c r="E951" s="77"/>
    </row>
    <row r="952" spans="5:5" x14ac:dyDescent="0.2">
      <c r="E952" s="77"/>
    </row>
    <row r="953" spans="5:5" x14ac:dyDescent="0.2">
      <c r="E953" s="77"/>
    </row>
    <row r="954" spans="5:5" x14ac:dyDescent="0.2">
      <c r="E954" s="77"/>
    </row>
    <row r="955" spans="5:5" x14ac:dyDescent="0.2">
      <c r="E955" s="77"/>
    </row>
    <row r="956" spans="5:5" x14ac:dyDescent="0.2">
      <c r="E956" s="77"/>
    </row>
    <row r="957" spans="5:5" x14ac:dyDescent="0.2">
      <c r="E957" s="77"/>
    </row>
    <row r="958" spans="5:5" x14ac:dyDescent="0.2">
      <c r="E958" s="77"/>
    </row>
    <row r="959" spans="5:5" x14ac:dyDescent="0.2">
      <c r="E959" s="77"/>
    </row>
    <row r="960" spans="5:5" x14ac:dyDescent="0.2">
      <c r="E960" s="77"/>
    </row>
    <row r="961" spans="5:5" x14ac:dyDescent="0.2">
      <c r="E961" s="77"/>
    </row>
    <row r="962" spans="5:5" x14ac:dyDescent="0.2">
      <c r="E962" s="77"/>
    </row>
    <row r="963" spans="5:5" x14ac:dyDescent="0.2">
      <c r="E963" s="77"/>
    </row>
    <row r="964" spans="5:5" x14ac:dyDescent="0.2">
      <c r="E964" s="77"/>
    </row>
    <row r="965" spans="5:5" x14ac:dyDescent="0.2">
      <c r="E965" s="77"/>
    </row>
    <row r="966" spans="5:5" x14ac:dyDescent="0.2">
      <c r="E966" s="77"/>
    </row>
    <row r="967" spans="5:5" x14ac:dyDescent="0.2">
      <c r="E967" s="77"/>
    </row>
    <row r="968" spans="5:5" x14ac:dyDescent="0.2">
      <c r="E968" s="77"/>
    </row>
    <row r="969" spans="5:5" x14ac:dyDescent="0.2">
      <c r="E969" s="77"/>
    </row>
    <row r="970" spans="5:5" x14ac:dyDescent="0.2">
      <c r="E970" s="77"/>
    </row>
    <row r="971" spans="5:5" x14ac:dyDescent="0.2">
      <c r="E971" s="77"/>
    </row>
    <row r="972" spans="5:5" x14ac:dyDescent="0.2">
      <c r="E972" s="77"/>
    </row>
    <row r="973" spans="5:5" x14ac:dyDescent="0.2">
      <c r="E973" s="77"/>
    </row>
    <row r="974" spans="5:5" x14ac:dyDescent="0.2">
      <c r="E974" s="77"/>
    </row>
    <row r="975" spans="5:5" x14ac:dyDescent="0.2">
      <c r="E975" s="77"/>
    </row>
    <row r="976" spans="5:5" x14ac:dyDescent="0.2">
      <c r="E976" s="77"/>
    </row>
    <row r="977" spans="5:5" x14ac:dyDescent="0.2">
      <c r="E977" s="77"/>
    </row>
    <row r="978" spans="5:5" x14ac:dyDescent="0.2">
      <c r="E978" s="77"/>
    </row>
    <row r="979" spans="5:5" x14ac:dyDescent="0.2">
      <c r="E979" s="77"/>
    </row>
    <row r="980" spans="5:5" x14ac:dyDescent="0.2">
      <c r="E980" s="77"/>
    </row>
    <row r="981" spans="5:5" x14ac:dyDescent="0.2">
      <c r="E981" s="77"/>
    </row>
    <row r="982" spans="5:5" x14ac:dyDescent="0.2">
      <c r="E982" s="77"/>
    </row>
    <row r="983" spans="5:5" x14ac:dyDescent="0.2">
      <c r="E983" s="77"/>
    </row>
    <row r="984" spans="5:5" x14ac:dyDescent="0.2">
      <c r="E984" s="77"/>
    </row>
    <row r="985" spans="5:5" x14ac:dyDescent="0.2">
      <c r="E985" s="77"/>
    </row>
    <row r="986" spans="5:5" x14ac:dyDescent="0.2">
      <c r="E986" s="77"/>
    </row>
    <row r="987" spans="5:5" x14ac:dyDescent="0.2">
      <c r="E987" s="77"/>
    </row>
    <row r="988" spans="5:5" x14ac:dyDescent="0.2">
      <c r="E988" s="77"/>
    </row>
    <row r="989" spans="5:5" x14ac:dyDescent="0.2">
      <c r="E989" s="77"/>
    </row>
    <row r="990" spans="5:5" x14ac:dyDescent="0.2">
      <c r="E990" s="77"/>
    </row>
    <row r="991" spans="5:5" x14ac:dyDescent="0.2">
      <c r="E991" s="77"/>
    </row>
    <row r="992" spans="5:5" x14ac:dyDescent="0.2">
      <c r="E992" s="77"/>
    </row>
    <row r="993" spans="5:5" x14ac:dyDescent="0.2">
      <c r="E993" s="77"/>
    </row>
    <row r="994" spans="5:5" x14ac:dyDescent="0.2">
      <c r="E994" s="77"/>
    </row>
    <row r="995" spans="5:5" x14ac:dyDescent="0.2">
      <c r="E995" s="77"/>
    </row>
    <row r="996" spans="5:5" x14ac:dyDescent="0.2">
      <c r="E996" s="77"/>
    </row>
    <row r="997" spans="5:5" x14ac:dyDescent="0.2">
      <c r="E997" s="77"/>
    </row>
    <row r="998" spans="5:5" x14ac:dyDescent="0.2">
      <c r="E998" s="77"/>
    </row>
    <row r="999" spans="5:5" x14ac:dyDescent="0.2">
      <c r="E999" s="77"/>
    </row>
    <row r="1000" spans="5:5" x14ac:dyDescent="0.2">
      <c r="E1000" s="77"/>
    </row>
    <row r="1001" spans="5:5" x14ac:dyDescent="0.2">
      <c r="E1001" s="77"/>
    </row>
    <row r="1002" spans="5:5" x14ac:dyDescent="0.2">
      <c r="E1002" s="77"/>
    </row>
    <row r="1003" spans="5:5" x14ac:dyDescent="0.2">
      <c r="E1003" s="77"/>
    </row>
    <row r="1004" spans="5:5" x14ac:dyDescent="0.2">
      <c r="E1004" s="77"/>
    </row>
    <row r="1005" spans="5:5" x14ac:dyDescent="0.2">
      <c r="E1005" s="77"/>
    </row>
    <row r="1006" spans="5:5" x14ac:dyDescent="0.2">
      <c r="E1006" s="77"/>
    </row>
    <row r="1007" spans="5:5" x14ac:dyDescent="0.2">
      <c r="E1007" s="77"/>
    </row>
    <row r="1008" spans="5:5" x14ac:dyDescent="0.2">
      <c r="E1008" s="77"/>
    </row>
    <row r="1009" spans="5:5" x14ac:dyDescent="0.2">
      <c r="E1009" s="77"/>
    </row>
    <row r="1010" spans="5:5" x14ac:dyDescent="0.2">
      <c r="E1010" s="77"/>
    </row>
    <row r="1011" spans="5:5" x14ac:dyDescent="0.2">
      <c r="E1011" s="77"/>
    </row>
    <row r="1012" spans="5:5" x14ac:dyDescent="0.2">
      <c r="E1012" s="77"/>
    </row>
    <row r="1013" spans="5:5" x14ac:dyDescent="0.2">
      <c r="E1013" s="77"/>
    </row>
    <row r="1014" spans="5:5" x14ac:dyDescent="0.2">
      <c r="E1014" s="77"/>
    </row>
    <row r="1015" spans="5:5" x14ac:dyDescent="0.2">
      <c r="E1015" s="77"/>
    </row>
    <row r="1016" spans="5:5" x14ac:dyDescent="0.2">
      <c r="E1016" s="77"/>
    </row>
    <row r="1017" spans="5:5" x14ac:dyDescent="0.2">
      <c r="E1017" s="77"/>
    </row>
    <row r="1018" spans="5:5" x14ac:dyDescent="0.2">
      <c r="E1018" s="77"/>
    </row>
    <row r="1019" spans="5:5" x14ac:dyDescent="0.2">
      <c r="E1019" s="77"/>
    </row>
    <row r="1020" spans="5:5" x14ac:dyDescent="0.2">
      <c r="E1020" s="77"/>
    </row>
    <row r="1021" spans="5:5" x14ac:dyDescent="0.2">
      <c r="E1021" s="77"/>
    </row>
    <row r="1022" spans="5:5" x14ac:dyDescent="0.2">
      <c r="E1022" s="77"/>
    </row>
    <row r="1023" spans="5:5" x14ac:dyDescent="0.2">
      <c r="E1023" s="77"/>
    </row>
    <row r="1024" spans="5:5" x14ac:dyDescent="0.2">
      <c r="E1024" s="77"/>
    </row>
    <row r="1025" spans="5:5" x14ac:dyDescent="0.2">
      <c r="E1025" s="77"/>
    </row>
    <row r="1026" spans="5:5" x14ac:dyDescent="0.2">
      <c r="E1026" s="77"/>
    </row>
    <row r="1027" spans="5:5" x14ac:dyDescent="0.2">
      <c r="E1027" s="77"/>
    </row>
    <row r="1028" spans="5:5" x14ac:dyDescent="0.2">
      <c r="E1028" s="77"/>
    </row>
    <row r="1029" spans="5:5" x14ac:dyDescent="0.2">
      <c r="E1029" s="77"/>
    </row>
    <row r="1030" spans="5:5" x14ac:dyDescent="0.2">
      <c r="E1030" s="77"/>
    </row>
    <row r="1031" spans="5:5" x14ac:dyDescent="0.2">
      <c r="E1031" s="77"/>
    </row>
    <row r="1032" spans="5:5" x14ac:dyDescent="0.2">
      <c r="E1032" s="77"/>
    </row>
    <row r="1033" spans="5:5" x14ac:dyDescent="0.2">
      <c r="E1033" s="77"/>
    </row>
    <row r="1034" spans="5:5" x14ac:dyDescent="0.2">
      <c r="E1034" s="77"/>
    </row>
    <row r="1035" spans="5:5" x14ac:dyDescent="0.2">
      <c r="E1035" s="77"/>
    </row>
    <row r="1036" spans="5:5" x14ac:dyDescent="0.2">
      <c r="E1036" s="77"/>
    </row>
    <row r="1037" spans="5:5" x14ac:dyDescent="0.2">
      <c r="E1037" s="77"/>
    </row>
    <row r="1038" spans="5:5" x14ac:dyDescent="0.2">
      <c r="E1038" s="77"/>
    </row>
    <row r="1039" spans="5:5" x14ac:dyDescent="0.2">
      <c r="E1039" s="77"/>
    </row>
    <row r="1040" spans="5:5" x14ac:dyDescent="0.2">
      <c r="E1040" s="77"/>
    </row>
    <row r="1041" spans="5:5" x14ac:dyDescent="0.2">
      <c r="E1041" s="77"/>
    </row>
    <row r="1042" spans="5:5" x14ac:dyDescent="0.2">
      <c r="E1042" s="77"/>
    </row>
    <row r="1043" spans="5:5" x14ac:dyDescent="0.2">
      <c r="E1043" s="77"/>
    </row>
    <row r="1044" spans="5:5" x14ac:dyDescent="0.2">
      <c r="E1044" s="77"/>
    </row>
    <row r="1045" spans="5:5" x14ac:dyDescent="0.2">
      <c r="E1045" s="77"/>
    </row>
    <row r="1046" spans="5:5" x14ac:dyDescent="0.2">
      <c r="E1046" s="77"/>
    </row>
    <row r="1047" spans="5:5" x14ac:dyDescent="0.2">
      <c r="E1047" s="77"/>
    </row>
    <row r="1048" spans="5:5" x14ac:dyDescent="0.2">
      <c r="E1048" s="77"/>
    </row>
    <row r="1049" spans="5:5" x14ac:dyDescent="0.2">
      <c r="E1049" s="77"/>
    </row>
    <row r="1050" spans="5:5" x14ac:dyDescent="0.2">
      <c r="E1050" s="77"/>
    </row>
    <row r="1051" spans="5:5" x14ac:dyDescent="0.2">
      <c r="E1051" s="77"/>
    </row>
    <row r="1052" spans="5:5" x14ac:dyDescent="0.2">
      <c r="E1052" s="77"/>
    </row>
    <row r="1053" spans="5:5" x14ac:dyDescent="0.2">
      <c r="E1053" s="77"/>
    </row>
    <row r="1054" spans="5:5" x14ac:dyDescent="0.2">
      <c r="E1054" s="77"/>
    </row>
    <row r="1055" spans="5:5" x14ac:dyDescent="0.2">
      <c r="E1055" s="77"/>
    </row>
    <row r="1056" spans="5:5" x14ac:dyDescent="0.2">
      <c r="E1056" s="77"/>
    </row>
    <row r="1057" spans="5:5" x14ac:dyDescent="0.2">
      <c r="E1057" s="77"/>
    </row>
    <row r="1058" spans="5:5" x14ac:dyDescent="0.2">
      <c r="E1058" s="77"/>
    </row>
    <row r="1059" spans="5:5" x14ac:dyDescent="0.2">
      <c r="E1059" s="77"/>
    </row>
    <row r="1060" spans="5:5" x14ac:dyDescent="0.2">
      <c r="E1060" s="77"/>
    </row>
    <row r="1061" spans="5:5" x14ac:dyDescent="0.2">
      <c r="E1061" s="77"/>
    </row>
    <row r="1062" spans="5:5" x14ac:dyDescent="0.2">
      <c r="E1062" s="77"/>
    </row>
    <row r="1063" spans="5:5" x14ac:dyDescent="0.2">
      <c r="E1063" s="77"/>
    </row>
    <row r="1064" spans="5:5" x14ac:dyDescent="0.2">
      <c r="E1064" s="77"/>
    </row>
    <row r="1065" spans="5:5" x14ac:dyDescent="0.2">
      <c r="E1065" s="77"/>
    </row>
    <row r="1066" spans="5:5" x14ac:dyDescent="0.2">
      <c r="E1066" s="77"/>
    </row>
    <row r="1067" spans="5:5" x14ac:dyDescent="0.2">
      <c r="E1067" s="77"/>
    </row>
    <row r="1068" spans="5:5" x14ac:dyDescent="0.2">
      <c r="E1068" s="77"/>
    </row>
    <row r="1069" spans="5:5" x14ac:dyDescent="0.2">
      <c r="E1069" s="77"/>
    </row>
    <row r="1070" spans="5:5" x14ac:dyDescent="0.2">
      <c r="E1070" s="77"/>
    </row>
    <row r="1071" spans="5:5" x14ac:dyDescent="0.2">
      <c r="E1071" s="77"/>
    </row>
    <row r="1072" spans="5:5" x14ac:dyDescent="0.2">
      <c r="E1072" s="77"/>
    </row>
    <row r="1073" spans="5:5" x14ac:dyDescent="0.2">
      <c r="E1073" s="77"/>
    </row>
    <row r="1074" spans="5:5" x14ac:dyDescent="0.2">
      <c r="E1074" s="77"/>
    </row>
    <row r="1075" spans="5:5" x14ac:dyDescent="0.2">
      <c r="E1075" s="77"/>
    </row>
    <row r="1076" spans="5:5" x14ac:dyDescent="0.2">
      <c r="E1076" s="77"/>
    </row>
    <row r="1077" spans="5:5" x14ac:dyDescent="0.2">
      <c r="E1077" s="77"/>
    </row>
    <row r="1078" spans="5:5" x14ac:dyDescent="0.2">
      <c r="E1078" s="77"/>
    </row>
    <row r="1079" spans="5:5" x14ac:dyDescent="0.2">
      <c r="E1079" s="77"/>
    </row>
    <row r="1080" spans="5:5" x14ac:dyDescent="0.2">
      <c r="E1080" s="77"/>
    </row>
    <row r="1081" spans="5:5" x14ac:dyDescent="0.2">
      <c r="E1081" s="77"/>
    </row>
    <row r="1082" spans="5:5" x14ac:dyDescent="0.2">
      <c r="E1082" s="77"/>
    </row>
    <row r="1083" spans="5:5" x14ac:dyDescent="0.2">
      <c r="E1083" s="77"/>
    </row>
    <row r="1084" spans="5:5" x14ac:dyDescent="0.2">
      <c r="E1084" s="77"/>
    </row>
    <row r="1085" spans="5:5" x14ac:dyDescent="0.2">
      <c r="E1085" s="77"/>
    </row>
    <row r="1086" spans="5:5" x14ac:dyDescent="0.2">
      <c r="E1086" s="77"/>
    </row>
    <row r="1087" spans="5:5" x14ac:dyDescent="0.2">
      <c r="E1087" s="77"/>
    </row>
    <row r="1088" spans="5:5" x14ac:dyDescent="0.2">
      <c r="E1088" s="77"/>
    </row>
    <row r="1089" spans="5:5" x14ac:dyDescent="0.2">
      <c r="E1089" s="77"/>
    </row>
    <row r="1090" spans="5:5" x14ac:dyDescent="0.2">
      <c r="E1090" s="77"/>
    </row>
    <row r="1091" spans="5:5" x14ac:dyDescent="0.2">
      <c r="E1091" s="77"/>
    </row>
    <row r="1092" spans="5:5" x14ac:dyDescent="0.2">
      <c r="E1092" s="77"/>
    </row>
    <row r="1093" spans="5:5" x14ac:dyDescent="0.2">
      <c r="E1093" s="77"/>
    </row>
    <row r="1094" spans="5:5" x14ac:dyDescent="0.2">
      <c r="E1094" s="77"/>
    </row>
    <row r="1095" spans="5:5" x14ac:dyDescent="0.2">
      <c r="E1095" s="77"/>
    </row>
    <row r="1096" spans="5:5" x14ac:dyDescent="0.2">
      <c r="E1096" s="77"/>
    </row>
    <row r="1097" spans="5:5" x14ac:dyDescent="0.2">
      <c r="E1097" s="77"/>
    </row>
    <row r="1098" spans="5:5" x14ac:dyDescent="0.2">
      <c r="E1098" s="77"/>
    </row>
    <row r="1099" spans="5:5" x14ac:dyDescent="0.2">
      <c r="E1099" s="77"/>
    </row>
    <row r="1100" spans="5:5" x14ac:dyDescent="0.2">
      <c r="E1100" s="77"/>
    </row>
    <row r="1101" spans="5:5" x14ac:dyDescent="0.2">
      <c r="E1101" s="77"/>
    </row>
    <row r="1102" spans="5:5" x14ac:dyDescent="0.2">
      <c r="E1102" s="77"/>
    </row>
    <row r="1103" spans="5:5" x14ac:dyDescent="0.2">
      <c r="E1103" s="77"/>
    </row>
    <row r="1104" spans="5:5" x14ac:dyDescent="0.2">
      <c r="E1104" s="77"/>
    </row>
    <row r="1105" spans="5:5" x14ac:dyDescent="0.2">
      <c r="E1105" s="77"/>
    </row>
    <row r="1106" spans="5:5" x14ac:dyDescent="0.2">
      <c r="E1106" s="77"/>
    </row>
    <row r="1107" spans="5:5" x14ac:dyDescent="0.2">
      <c r="E1107" s="77"/>
    </row>
    <row r="1108" spans="5:5" x14ac:dyDescent="0.2">
      <c r="E1108" s="77"/>
    </row>
    <row r="1109" spans="5:5" x14ac:dyDescent="0.2">
      <c r="E1109" s="77"/>
    </row>
    <row r="1110" spans="5:5" x14ac:dyDescent="0.2">
      <c r="E1110" s="77"/>
    </row>
    <row r="1111" spans="5:5" x14ac:dyDescent="0.2">
      <c r="E1111" s="77"/>
    </row>
    <row r="1112" spans="5:5" x14ac:dyDescent="0.2">
      <c r="E1112" s="77"/>
    </row>
    <row r="1113" spans="5:5" x14ac:dyDescent="0.2">
      <c r="E1113" s="77"/>
    </row>
    <row r="1114" spans="5:5" x14ac:dyDescent="0.2">
      <c r="E1114" s="77"/>
    </row>
    <row r="1115" spans="5:5" x14ac:dyDescent="0.2">
      <c r="E1115" s="77"/>
    </row>
    <row r="1116" spans="5:5" x14ac:dyDescent="0.2">
      <c r="E1116" s="77"/>
    </row>
    <row r="1117" spans="5:5" x14ac:dyDescent="0.2">
      <c r="E1117" s="77"/>
    </row>
    <row r="1118" spans="5:5" x14ac:dyDescent="0.2">
      <c r="E1118" s="77"/>
    </row>
    <row r="1119" spans="5:5" x14ac:dyDescent="0.2">
      <c r="E1119" s="77"/>
    </row>
    <row r="1120" spans="5:5" x14ac:dyDescent="0.2">
      <c r="E1120" s="77"/>
    </row>
    <row r="1121" spans="5:5" x14ac:dyDescent="0.2">
      <c r="E1121" s="77"/>
    </row>
    <row r="1122" spans="5:5" x14ac:dyDescent="0.2">
      <c r="E1122" s="77"/>
    </row>
    <row r="1123" spans="5:5" x14ac:dyDescent="0.2">
      <c r="E1123" s="77"/>
    </row>
    <row r="1124" spans="5:5" x14ac:dyDescent="0.2">
      <c r="E1124" s="77"/>
    </row>
    <row r="1125" spans="5:5" x14ac:dyDescent="0.2">
      <c r="E1125" s="77"/>
    </row>
    <row r="1126" spans="5:5" x14ac:dyDescent="0.2">
      <c r="E1126" s="77"/>
    </row>
    <row r="1127" spans="5:5" x14ac:dyDescent="0.2">
      <c r="E1127" s="77"/>
    </row>
    <row r="1128" spans="5:5" x14ac:dyDescent="0.2">
      <c r="E1128" s="77"/>
    </row>
    <row r="1129" spans="5:5" x14ac:dyDescent="0.2">
      <c r="E1129" s="77"/>
    </row>
    <row r="1130" spans="5:5" x14ac:dyDescent="0.2">
      <c r="E1130" s="77"/>
    </row>
    <row r="1131" spans="5:5" x14ac:dyDescent="0.2">
      <c r="E1131" s="77"/>
    </row>
    <row r="1132" spans="5:5" x14ac:dyDescent="0.2">
      <c r="E1132" s="77"/>
    </row>
    <row r="1133" spans="5:5" x14ac:dyDescent="0.2">
      <c r="E1133" s="77"/>
    </row>
    <row r="1134" spans="5:5" x14ac:dyDescent="0.2">
      <c r="E1134" s="77"/>
    </row>
    <row r="1135" spans="5:5" x14ac:dyDescent="0.2">
      <c r="E1135" s="77"/>
    </row>
    <row r="1136" spans="5:5" x14ac:dyDescent="0.2">
      <c r="E1136" s="77"/>
    </row>
    <row r="1137" spans="5:5" x14ac:dyDescent="0.2">
      <c r="E1137" s="77"/>
    </row>
    <row r="1138" spans="5:5" x14ac:dyDescent="0.2">
      <c r="E1138" s="77"/>
    </row>
    <row r="1139" spans="5:5" x14ac:dyDescent="0.2">
      <c r="E1139" s="77"/>
    </row>
    <row r="1140" spans="5:5" x14ac:dyDescent="0.2">
      <c r="E1140" s="77"/>
    </row>
    <row r="1141" spans="5:5" x14ac:dyDescent="0.2">
      <c r="E1141" s="77"/>
    </row>
    <row r="1142" spans="5:5" x14ac:dyDescent="0.2">
      <c r="E1142" s="77"/>
    </row>
    <row r="1143" spans="5:5" x14ac:dyDescent="0.2">
      <c r="E1143" s="77"/>
    </row>
    <row r="1144" spans="5:5" x14ac:dyDescent="0.2">
      <c r="E1144" s="77"/>
    </row>
    <row r="1145" spans="5:5" x14ac:dyDescent="0.2">
      <c r="E1145" s="77"/>
    </row>
    <row r="1146" spans="5:5" x14ac:dyDescent="0.2">
      <c r="E1146" s="77"/>
    </row>
    <row r="1147" spans="5:5" x14ac:dyDescent="0.2">
      <c r="E1147" s="77"/>
    </row>
    <row r="1148" spans="5:5" x14ac:dyDescent="0.2">
      <c r="E1148" s="77"/>
    </row>
    <row r="1149" spans="5:5" x14ac:dyDescent="0.2">
      <c r="E1149" s="77"/>
    </row>
    <row r="1150" spans="5:5" x14ac:dyDescent="0.2">
      <c r="E1150" s="77"/>
    </row>
    <row r="1151" spans="5:5" x14ac:dyDescent="0.2">
      <c r="E1151" s="77"/>
    </row>
    <row r="1152" spans="5:5" x14ac:dyDescent="0.2">
      <c r="E1152" s="77"/>
    </row>
    <row r="1153" spans="5:5" x14ac:dyDescent="0.2">
      <c r="E1153" s="77"/>
    </row>
    <row r="1154" spans="5:5" x14ac:dyDescent="0.2">
      <c r="E1154" s="77"/>
    </row>
    <row r="1155" spans="5:5" x14ac:dyDescent="0.2">
      <c r="E1155" s="77"/>
    </row>
    <row r="1156" spans="5:5" x14ac:dyDescent="0.2">
      <c r="E1156" s="77"/>
    </row>
    <row r="1157" spans="5:5" x14ac:dyDescent="0.2">
      <c r="E1157" s="77"/>
    </row>
    <row r="1158" spans="5:5" x14ac:dyDescent="0.2">
      <c r="E1158" s="77"/>
    </row>
    <row r="1159" spans="5:5" x14ac:dyDescent="0.2">
      <c r="E1159" s="77"/>
    </row>
    <row r="1160" spans="5:5" x14ac:dyDescent="0.2">
      <c r="E1160" s="77"/>
    </row>
    <row r="1161" spans="5:5" x14ac:dyDescent="0.2">
      <c r="E1161" s="77"/>
    </row>
    <row r="1162" spans="5:5" x14ac:dyDescent="0.2">
      <c r="E1162" s="77"/>
    </row>
    <row r="1163" spans="5:5" x14ac:dyDescent="0.2">
      <c r="E1163" s="77"/>
    </row>
    <row r="1164" spans="5:5" x14ac:dyDescent="0.2">
      <c r="E1164" s="77"/>
    </row>
    <row r="1165" spans="5:5" x14ac:dyDescent="0.2">
      <c r="E1165" s="77"/>
    </row>
    <row r="1166" spans="5:5" x14ac:dyDescent="0.2">
      <c r="E1166" s="77"/>
    </row>
    <row r="1167" spans="5:5" x14ac:dyDescent="0.2">
      <c r="E1167" s="77"/>
    </row>
    <row r="1168" spans="5:5" x14ac:dyDescent="0.2">
      <c r="E1168" s="77"/>
    </row>
    <row r="1169" spans="5:5" x14ac:dyDescent="0.2">
      <c r="E1169" s="77"/>
    </row>
    <row r="1170" spans="5:5" x14ac:dyDescent="0.2">
      <c r="E1170" s="77"/>
    </row>
    <row r="1171" spans="5:5" x14ac:dyDescent="0.2">
      <c r="E1171" s="77"/>
    </row>
    <row r="1172" spans="5:5" x14ac:dyDescent="0.2">
      <c r="E1172" s="77"/>
    </row>
    <row r="1173" spans="5:5" x14ac:dyDescent="0.2">
      <c r="E1173" s="77"/>
    </row>
    <row r="1174" spans="5:5" x14ac:dyDescent="0.2">
      <c r="E1174" s="77"/>
    </row>
    <row r="1175" spans="5:5" x14ac:dyDescent="0.2">
      <c r="E1175" s="77"/>
    </row>
    <row r="1176" spans="5:5" x14ac:dyDescent="0.2">
      <c r="E1176" s="77"/>
    </row>
    <row r="1177" spans="5:5" x14ac:dyDescent="0.2">
      <c r="E1177" s="77"/>
    </row>
    <row r="1178" spans="5:5" x14ac:dyDescent="0.2">
      <c r="E1178" s="77"/>
    </row>
    <row r="1179" spans="5:5" x14ac:dyDescent="0.2">
      <c r="E1179" s="77"/>
    </row>
    <row r="1180" spans="5:5" x14ac:dyDescent="0.2">
      <c r="E1180" s="77"/>
    </row>
    <row r="1181" spans="5:5" x14ac:dyDescent="0.2">
      <c r="E1181" s="77"/>
    </row>
    <row r="1182" spans="5:5" x14ac:dyDescent="0.2">
      <c r="E1182" s="77"/>
    </row>
    <row r="1183" spans="5:5" x14ac:dyDescent="0.2">
      <c r="E1183" s="77"/>
    </row>
    <row r="1184" spans="5:5" x14ac:dyDescent="0.2">
      <c r="E1184" s="77"/>
    </row>
    <row r="1185" spans="5:5" x14ac:dyDescent="0.2">
      <c r="E1185" s="77"/>
    </row>
    <row r="1186" spans="5:5" x14ac:dyDescent="0.2">
      <c r="E1186" s="77"/>
    </row>
    <row r="1187" spans="5:5" x14ac:dyDescent="0.2">
      <c r="E1187" s="77"/>
    </row>
    <row r="1188" spans="5:5" x14ac:dyDescent="0.2">
      <c r="E1188" s="77"/>
    </row>
    <row r="1189" spans="5:5" x14ac:dyDescent="0.2">
      <c r="E1189" s="77"/>
    </row>
    <row r="1190" spans="5:5" x14ac:dyDescent="0.2">
      <c r="E1190" s="77"/>
    </row>
    <row r="1191" spans="5:5" x14ac:dyDescent="0.2">
      <c r="E1191" s="77"/>
    </row>
    <row r="1192" spans="5:5" x14ac:dyDescent="0.2">
      <c r="E1192" s="77"/>
    </row>
    <row r="1193" spans="5:5" x14ac:dyDescent="0.2">
      <c r="E1193" s="77"/>
    </row>
    <row r="1194" spans="5:5" x14ac:dyDescent="0.2">
      <c r="E1194" s="77"/>
    </row>
    <row r="1195" spans="5:5" x14ac:dyDescent="0.2">
      <c r="E1195" s="77"/>
    </row>
    <row r="1196" spans="5:5" x14ac:dyDescent="0.2">
      <c r="E1196" s="77"/>
    </row>
    <row r="1197" spans="5:5" x14ac:dyDescent="0.2">
      <c r="E1197" s="77"/>
    </row>
    <row r="1198" spans="5:5" x14ac:dyDescent="0.2">
      <c r="E1198" s="77"/>
    </row>
    <row r="1199" spans="5:5" x14ac:dyDescent="0.2">
      <c r="E1199" s="77"/>
    </row>
    <row r="1200" spans="5:5" x14ac:dyDescent="0.2">
      <c r="E1200" s="77"/>
    </row>
    <row r="1201" spans="5:5" x14ac:dyDescent="0.2">
      <c r="E1201" s="77"/>
    </row>
    <row r="1202" spans="5:5" x14ac:dyDescent="0.2">
      <c r="E1202" s="77"/>
    </row>
    <row r="1203" spans="5:5" x14ac:dyDescent="0.2">
      <c r="E1203" s="77"/>
    </row>
    <row r="1204" spans="5:5" x14ac:dyDescent="0.2">
      <c r="E1204" s="77"/>
    </row>
    <row r="1205" spans="5:5" x14ac:dyDescent="0.2">
      <c r="E1205" s="77"/>
    </row>
    <row r="1206" spans="5:5" x14ac:dyDescent="0.2">
      <c r="E1206" s="77"/>
    </row>
    <row r="1207" spans="5:5" x14ac:dyDescent="0.2">
      <c r="E1207" s="77"/>
    </row>
    <row r="1208" spans="5:5" x14ac:dyDescent="0.2">
      <c r="E1208" s="77"/>
    </row>
    <row r="1209" spans="5:5" x14ac:dyDescent="0.2">
      <c r="E1209" s="77"/>
    </row>
    <row r="1210" spans="5:5" x14ac:dyDescent="0.2">
      <c r="E1210" s="77"/>
    </row>
    <row r="1211" spans="5:5" x14ac:dyDescent="0.2">
      <c r="E1211" s="77"/>
    </row>
    <row r="1212" spans="5:5" x14ac:dyDescent="0.2">
      <c r="E1212" s="77"/>
    </row>
    <row r="1213" spans="5:5" x14ac:dyDescent="0.2">
      <c r="E1213" s="77"/>
    </row>
    <row r="1214" spans="5:5" x14ac:dyDescent="0.2">
      <c r="E1214" s="77"/>
    </row>
    <row r="1215" spans="5:5" x14ac:dyDescent="0.2">
      <c r="E1215" s="77"/>
    </row>
    <row r="1216" spans="5:5" x14ac:dyDescent="0.2">
      <c r="E1216" s="77"/>
    </row>
    <row r="1217" spans="5:5" x14ac:dyDescent="0.2">
      <c r="E1217" s="77"/>
    </row>
    <row r="1218" spans="5:5" x14ac:dyDescent="0.2">
      <c r="E1218" s="77"/>
    </row>
    <row r="1219" spans="5:5" x14ac:dyDescent="0.2">
      <c r="E1219" s="77"/>
    </row>
    <row r="1220" spans="5:5" x14ac:dyDescent="0.2">
      <c r="E1220" s="77"/>
    </row>
    <row r="1221" spans="5:5" x14ac:dyDescent="0.2">
      <c r="E1221" s="77"/>
    </row>
    <row r="1222" spans="5:5" x14ac:dyDescent="0.2">
      <c r="E1222" s="77"/>
    </row>
    <row r="1223" spans="5:5" x14ac:dyDescent="0.2">
      <c r="E1223" s="77"/>
    </row>
    <row r="1224" spans="5:5" x14ac:dyDescent="0.2">
      <c r="E1224" s="77"/>
    </row>
    <row r="1225" spans="5:5" x14ac:dyDescent="0.2">
      <c r="E1225" s="77"/>
    </row>
    <row r="1226" spans="5:5" x14ac:dyDescent="0.2">
      <c r="E1226" s="77"/>
    </row>
    <row r="1227" spans="5:5" x14ac:dyDescent="0.2">
      <c r="E1227" s="77"/>
    </row>
    <row r="1228" spans="5:5" x14ac:dyDescent="0.2">
      <c r="E1228" s="77"/>
    </row>
    <row r="1229" spans="5:5" x14ac:dyDescent="0.2">
      <c r="E1229" s="77"/>
    </row>
    <row r="1230" spans="5:5" x14ac:dyDescent="0.2">
      <c r="E1230" s="77"/>
    </row>
    <row r="1231" spans="5:5" x14ac:dyDescent="0.2">
      <c r="E1231" s="77"/>
    </row>
    <row r="1232" spans="5:5" x14ac:dyDescent="0.2">
      <c r="E1232" s="77"/>
    </row>
    <row r="1233" spans="5:5" x14ac:dyDescent="0.2">
      <c r="E1233" s="77"/>
    </row>
    <row r="1234" spans="5:5" x14ac:dyDescent="0.2">
      <c r="E1234" s="77"/>
    </row>
    <row r="1235" spans="5:5" x14ac:dyDescent="0.2">
      <c r="E1235" s="77"/>
    </row>
    <row r="1236" spans="5:5" x14ac:dyDescent="0.2">
      <c r="E1236" s="77"/>
    </row>
    <row r="1237" spans="5:5" x14ac:dyDescent="0.2">
      <c r="E1237" s="77"/>
    </row>
    <row r="1238" spans="5:5" x14ac:dyDescent="0.2">
      <c r="E1238" s="77"/>
    </row>
    <row r="1239" spans="5:5" x14ac:dyDescent="0.2">
      <c r="E1239" s="77"/>
    </row>
    <row r="1240" spans="5:5" x14ac:dyDescent="0.2">
      <c r="E1240" s="77"/>
    </row>
    <row r="1241" spans="5:5" x14ac:dyDescent="0.2">
      <c r="E1241" s="77"/>
    </row>
    <row r="1242" spans="5:5" x14ac:dyDescent="0.2">
      <c r="E1242" s="77"/>
    </row>
    <row r="1243" spans="5:5" x14ac:dyDescent="0.2">
      <c r="E1243" s="77"/>
    </row>
    <row r="1244" spans="5:5" x14ac:dyDescent="0.2">
      <c r="E1244" s="77"/>
    </row>
    <row r="1245" spans="5:5" x14ac:dyDescent="0.2">
      <c r="E1245" s="77"/>
    </row>
    <row r="1246" spans="5:5" x14ac:dyDescent="0.2">
      <c r="E1246" s="77"/>
    </row>
    <row r="1247" spans="5:5" x14ac:dyDescent="0.2">
      <c r="E1247" s="77"/>
    </row>
    <row r="1248" spans="5:5" x14ac:dyDescent="0.2">
      <c r="E1248" s="77"/>
    </row>
    <row r="1249" spans="5:5" x14ac:dyDescent="0.2">
      <c r="E1249" s="77"/>
    </row>
    <row r="1250" spans="5:5" x14ac:dyDescent="0.2">
      <c r="E1250" s="77"/>
    </row>
    <row r="1251" spans="5:5" x14ac:dyDescent="0.2">
      <c r="E1251" s="77"/>
    </row>
    <row r="1252" spans="5:5" x14ac:dyDescent="0.2">
      <c r="E1252" s="77"/>
    </row>
    <row r="1253" spans="5:5" x14ac:dyDescent="0.2">
      <c r="E1253" s="77"/>
    </row>
    <row r="1254" spans="5:5" x14ac:dyDescent="0.2">
      <c r="E1254" s="77"/>
    </row>
    <row r="1255" spans="5:5" x14ac:dyDescent="0.2">
      <c r="E1255" s="77"/>
    </row>
    <row r="1256" spans="5:5" x14ac:dyDescent="0.2">
      <c r="E1256" s="77"/>
    </row>
    <row r="1257" spans="5:5" x14ac:dyDescent="0.2">
      <c r="E1257" s="77"/>
    </row>
    <row r="1258" spans="5:5" x14ac:dyDescent="0.2">
      <c r="E1258" s="77"/>
    </row>
    <row r="1259" spans="5:5" x14ac:dyDescent="0.2">
      <c r="E1259" s="77"/>
    </row>
    <row r="1260" spans="5:5" x14ac:dyDescent="0.2">
      <c r="E1260" s="77"/>
    </row>
    <row r="1261" spans="5:5" x14ac:dyDescent="0.2">
      <c r="E1261" s="77"/>
    </row>
    <row r="1262" spans="5:5" x14ac:dyDescent="0.2">
      <c r="E1262" s="77"/>
    </row>
    <row r="1263" spans="5:5" x14ac:dyDescent="0.2">
      <c r="E1263" s="77"/>
    </row>
    <row r="1264" spans="5:5" x14ac:dyDescent="0.2">
      <c r="E1264" s="77"/>
    </row>
    <row r="1265" spans="5:5" x14ac:dyDescent="0.2">
      <c r="E1265" s="77"/>
    </row>
    <row r="1266" spans="5:5" x14ac:dyDescent="0.2">
      <c r="E1266" s="77"/>
    </row>
    <row r="1267" spans="5:5" x14ac:dyDescent="0.2">
      <c r="E1267" s="77"/>
    </row>
    <row r="1268" spans="5:5" x14ac:dyDescent="0.2">
      <c r="E1268" s="77"/>
    </row>
    <row r="1269" spans="5:5" x14ac:dyDescent="0.2">
      <c r="E1269" s="77"/>
    </row>
    <row r="1270" spans="5:5" x14ac:dyDescent="0.2">
      <c r="E1270" s="77"/>
    </row>
    <row r="1271" spans="5:5" x14ac:dyDescent="0.2">
      <c r="E1271" s="77"/>
    </row>
    <row r="1272" spans="5:5" x14ac:dyDescent="0.2">
      <c r="E1272" s="77"/>
    </row>
    <row r="1273" spans="5:5" x14ac:dyDescent="0.2">
      <c r="E1273" s="77"/>
    </row>
    <row r="1274" spans="5:5" x14ac:dyDescent="0.2">
      <c r="E1274" s="77"/>
    </row>
    <row r="1275" spans="5:5" x14ac:dyDescent="0.2">
      <c r="E1275" s="77"/>
    </row>
    <row r="1276" spans="5:5" x14ac:dyDescent="0.2">
      <c r="E1276" s="77"/>
    </row>
    <row r="1277" spans="5:5" x14ac:dyDescent="0.2">
      <c r="E1277" s="77"/>
    </row>
    <row r="1278" spans="5:5" x14ac:dyDescent="0.2">
      <c r="E1278" s="77"/>
    </row>
    <row r="1279" spans="5:5" x14ac:dyDescent="0.2">
      <c r="E1279" s="77"/>
    </row>
    <row r="1280" spans="5:5" x14ac:dyDescent="0.2">
      <c r="E1280" s="77"/>
    </row>
    <row r="1281" spans="5:5" x14ac:dyDescent="0.2">
      <c r="E1281" s="77"/>
    </row>
    <row r="1282" spans="5:5" x14ac:dyDescent="0.2">
      <c r="E1282" s="77"/>
    </row>
    <row r="1283" spans="5:5" x14ac:dyDescent="0.2">
      <c r="E1283" s="77"/>
    </row>
    <row r="1284" spans="5:5" x14ac:dyDescent="0.2">
      <c r="E1284" s="77"/>
    </row>
    <row r="1285" spans="5:5" x14ac:dyDescent="0.2">
      <c r="E1285" s="77"/>
    </row>
    <row r="1286" spans="5:5" x14ac:dyDescent="0.2">
      <c r="E1286" s="77"/>
    </row>
    <row r="1287" spans="5:5" x14ac:dyDescent="0.2">
      <c r="E1287" s="77"/>
    </row>
    <row r="1288" spans="5:5" x14ac:dyDescent="0.2">
      <c r="E1288" s="77"/>
    </row>
    <row r="1289" spans="5:5" x14ac:dyDescent="0.2">
      <c r="E1289" s="77"/>
    </row>
    <row r="1290" spans="5:5" x14ac:dyDescent="0.2">
      <c r="E1290" s="77"/>
    </row>
    <row r="1291" spans="5:5" x14ac:dyDescent="0.2">
      <c r="E1291" s="77"/>
    </row>
    <row r="1292" spans="5:5" x14ac:dyDescent="0.2">
      <c r="E1292" s="77"/>
    </row>
    <row r="1293" spans="5:5" x14ac:dyDescent="0.2">
      <c r="E1293" s="77"/>
    </row>
    <row r="1294" spans="5:5" x14ac:dyDescent="0.2">
      <c r="E1294" s="77"/>
    </row>
    <row r="1295" spans="5:5" x14ac:dyDescent="0.2">
      <c r="E1295" s="77"/>
    </row>
    <row r="1296" spans="5:5" x14ac:dyDescent="0.2">
      <c r="E1296" s="77"/>
    </row>
    <row r="1297" spans="5:5" x14ac:dyDescent="0.2">
      <c r="E1297" s="77"/>
    </row>
    <row r="1298" spans="5:5" x14ac:dyDescent="0.2">
      <c r="E1298" s="77"/>
    </row>
    <row r="1299" spans="5:5" x14ac:dyDescent="0.2">
      <c r="E1299" s="77"/>
    </row>
    <row r="1300" spans="5:5" x14ac:dyDescent="0.2">
      <c r="E1300" s="77"/>
    </row>
    <row r="1301" spans="5:5" x14ac:dyDescent="0.2">
      <c r="E1301" s="77"/>
    </row>
    <row r="1302" spans="5:5" x14ac:dyDescent="0.2">
      <c r="E1302" s="77"/>
    </row>
    <row r="1303" spans="5:5" x14ac:dyDescent="0.2">
      <c r="E1303" s="77"/>
    </row>
    <row r="1304" spans="5:5" x14ac:dyDescent="0.2">
      <c r="E1304" s="77"/>
    </row>
    <row r="1305" spans="5:5" x14ac:dyDescent="0.2">
      <c r="E1305" s="77"/>
    </row>
    <row r="1306" spans="5:5" x14ac:dyDescent="0.2">
      <c r="E1306" s="77"/>
    </row>
    <row r="1307" spans="5:5" x14ac:dyDescent="0.2">
      <c r="E1307" s="77"/>
    </row>
    <row r="1308" spans="5:5" x14ac:dyDescent="0.2">
      <c r="E1308" s="77"/>
    </row>
    <row r="1309" spans="5:5" x14ac:dyDescent="0.2">
      <c r="E1309" s="77"/>
    </row>
    <row r="1310" spans="5:5" x14ac:dyDescent="0.2">
      <c r="E1310" s="77"/>
    </row>
    <row r="1311" spans="5:5" x14ac:dyDescent="0.2">
      <c r="E1311" s="77"/>
    </row>
    <row r="1312" spans="5:5" x14ac:dyDescent="0.2">
      <c r="E1312" s="77"/>
    </row>
    <row r="1313" spans="5:5" x14ac:dyDescent="0.2">
      <c r="E1313" s="77"/>
    </row>
    <row r="1314" spans="5:5" x14ac:dyDescent="0.2">
      <c r="E1314" s="77"/>
    </row>
    <row r="1315" spans="5:5" x14ac:dyDescent="0.2">
      <c r="E1315" s="77"/>
    </row>
    <row r="1316" spans="5:5" x14ac:dyDescent="0.2">
      <c r="E1316" s="77"/>
    </row>
    <row r="1317" spans="5:5" x14ac:dyDescent="0.2">
      <c r="E1317" s="77"/>
    </row>
    <row r="1318" spans="5:5" x14ac:dyDescent="0.2">
      <c r="E1318" s="77"/>
    </row>
    <row r="1319" spans="5:5" x14ac:dyDescent="0.2">
      <c r="E1319" s="77"/>
    </row>
    <row r="1320" spans="5:5" x14ac:dyDescent="0.2">
      <c r="E1320" s="77"/>
    </row>
    <row r="1321" spans="5:5" x14ac:dyDescent="0.2">
      <c r="E1321" s="77"/>
    </row>
    <row r="1322" spans="5:5" x14ac:dyDescent="0.2">
      <c r="E1322" s="77"/>
    </row>
    <row r="1323" spans="5:5" x14ac:dyDescent="0.2">
      <c r="E1323" s="77"/>
    </row>
    <row r="1324" spans="5:5" x14ac:dyDescent="0.2">
      <c r="E1324" s="77"/>
    </row>
    <row r="1325" spans="5:5" x14ac:dyDescent="0.2">
      <c r="E1325" s="77"/>
    </row>
    <row r="1326" spans="5:5" x14ac:dyDescent="0.2">
      <c r="E1326" s="77"/>
    </row>
    <row r="1327" spans="5:5" x14ac:dyDescent="0.2">
      <c r="E1327" s="77"/>
    </row>
    <row r="1328" spans="5:5" x14ac:dyDescent="0.2">
      <c r="E1328" s="77"/>
    </row>
    <row r="1329" spans="5:5" x14ac:dyDescent="0.2">
      <c r="E1329" s="77"/>
    </row>
    <row r="1330" spans="5:5" x14ac:dyDescent="0.2">
      <c r="E1330" s="77"/>
    </row>
    <row r="1331" spans="5:5" x14ac:dyDescent="0.2">
      <c r="E1331" s="77"/>
    </row>
    <row r="1332" spans="5:5" x14ac:dyDescent="0.2">
      <c r="E1332" s="77"/>
    </row>
    <row r="1333" spans="5:5" x14ac:dyDescent="0.2">
      <c r="E1333" s="77"/>
    </row>
    <row r="1334" spans="5:5" x14ac:dyDescent="0.2">
      <c r="E1334" s="77"/>
    </row>
    <row r="1335" spans="5:5" x14ac:dyDescent="0.2">
      <c r="E1335" s="77"/>
    </row>
    <row r="1336" spans="5:5" x14ac:dyDescent="0.2">
      <c r="E1336" s="77"/>
    </row>
    <row r="1337" spans="5:5" x14ac:dyDescent="0.2">
      <c r="E1337" s="77"/>
    </row>
    <row r="1338" spans="5:5" x14ac:dyDescent="0.2">
      <c r="E1338" s="77"/>
    </row>
    <row r="1339" spans="5:5" x14ac:dyDescent="0.2">
      <c r="E1339" s="77"/>
    </row>
    <row r="1340" spans="5:5" x14ac:dyDescent="0.2">
      <c r="E1340" s="77"/>
    </row>
    <row r="1341" spans="5:5" x14ac:dyDescent="0.2">
      <c r="E1341" s="77"/>
    </row>
    <row r="1342" spans="5:5" x14ac:dyDescent="0.2">
      <c r="E1342" s="77"/>
    </row>
    <row r="1343" spans="5:5" x14ac:dyDescent="0.2">
      <c r="E1343" s="77"/>
    </row>
    <row r="1344" spans="5:5" x14ac:dyDescent="0.2">
      <c r="E1344" s="77"/>
    </row>
    <row r="1345" spans="5:5" x14ac:dyDescent="0.2">
      <c r="E1345" s="77"/>
    </row>
    <row r="1346" spans="5:5" x14ac:dyDescent="0.2">
      <c r="E1346" s="77"/>
    </row>
    <row r="1347" spans="5:5" x14ac:dyDescent="0.2">
      <c r="E1347" s="77"/>
    </row>
    <row r="1348" spans="5:5" x14ac:dyDescent="0.2">
      <c r="E1348" s="77"/>
    </row>
    <row r="1349" spans="5:5" x14ac:dyDescent="0.2">
      <c r="E1349" s="77"/>
    </row>
    <row r="1350" spans="5:5" x14ac:dyDescent="0.2">
      <c r="E1350" s="77"/>
    </row>
    <row r="1351" spans="5:5" x14ac:dyDescent="0.2">
      <c r="E1351" s="77"/>
    </row>
    <row r="1352" spans="5:5" x14ac:dyDescent="0.2">
      <c r="E1352" s="77"/>
    </row>
    <row r="1353" spans="5:5" x14ac:dyDescent="0.2">
      <c r="E1353" s="77"/>
    </row>
    <row r="1354" spans="5:5" x14ac:dyDescent="0.2">
      <c r="E1354" s="77"/>
    </row>
    <row r="1355" spans="5:5" x14ac:dyDescent="0.2">
      <c r="E1355" s="77"/>
    </row>
    <row r="1356" spans="5:5" x14ac:dyDescent="0.2">
      <c r="E1356" s="77"/>
    </row>
    <row r="1357" spans="5:5" x14ac:dyDescent="0.2">
      <c r="E1357" s="77"/>
    </row>
    <row r="1358" spans="5:5" x14ac:dyDescent="0.2">
      <c r="E1358" s="77"/>
    </row>
    <row r="1359" spans="5:5" x14ac:dyDescent="0.2">
      <c r="E1359" s="77"/>
    </row>
    <row r="1360" spans="5:5" x14ac:dyDescent="0.2">
      <c r="E1360" s="77"/>
    </row>
    <row r="1361" spans="5:5" x14ac:dyDescent="0.2">
      <c r="E1361" s="77"/>
    </row>
    <row r="1362" spans="5:5" x14ac:dyDescent="0.2">
      <c r="E1362" s="77"/>
    </row>
    <row r="1363" spans="5:5" x14ac:dyDescent="0.2">
      <c r="E1363" s="77"/>
    </row>
    <row r="1364" spans="5:5" x14ac:dyDescent="0.2">
      <c r="E1364" s="77"/>
    </row>
    <row r="1365" spans="5:5" x14ac:dyDescent="0.2">
      <c r="E1365" s="77"/>
    </row>
    <row r="1366" spans="5:5" x14ac:dyDescent="0.2">
      <c r="E1366" s="77"/>
    </row>
    <row r="1367" spans="5:5" x14ac:dyDescent="0.2">
      <c r="E1367" s="77"/>
    </row>
    <row r="1368" spans="5:5" x14ac:dyDescent="0.2">
      <c r="E1368" s="77"/>
    </row>
    <row r="1369" spans="5:5" x14ac:dyDescent="0.2">
      <c r="E1369" s="77"/>
    </row>
    <row r="1370" spans="5:5" x14ac:dyDescent="0.2">
      <c r="E1370" s="77"/>
    </row>
    <row r="1371" spans="5:5" x14ac:dyDescent="0.2">
      <c r="E1371" s="77"/>
    </row>
    <row r="1372" spans="5:5" x14ac:dyDescent="0.2">
      <c r="E1372" s="77"/>
    </row>
    <row r="1373" spans="5:5" x14ac:dyDescent="0.2">
      <c r="E1373" s="77"/>
    </row>
    <row r="1374" spans="5:5" x14ac:dyDescent="0.2">
      <c r="E1374" s="77"/>
    </row>
    <row r="1375" spans="5:5" x14ac:dyDescent="0.2">
      <c r="E1375" s="77"/>
    </row>
    <row r="1376" spans="5:5" x14ac:dyDescent="0.2">
      <c r="E1376" s="77"/>
    </row>
    <row r="1377" spans="5:5" x14ac:dyDescent="0.2">
      <c r="E1377" s="77"/>
    </row>
    <row r="1378" spans="5:5" x14ac:dyDescent="0.2">
      <c r="E1378" s="77"/>
    </row>
    <row r="1379" spans="5:5" x14ac:dyDescent="0.2">
      <c r="E1379" s="77"/>
    </row>
    <row r="1380" spans="5:5" x14ac:dyDescent="0.2">
      <c r="E1380" s="77"/>
    </row>
    <row r="1381" spans="5:5" x14ac:dyDescent="0.2">
      <c r="E1381" s="77"/>
    </row>
    <row r="1382" spans="5:5" x14ac:dyDescent="0.2">
      <c r="E1382" s="77"/>
    </row>
    <row r="1383" spans="5:5" x14ac:dyDescent="0.2">
      <c r="E1383" s="77"/>
    </row>
    <row r="1384" spans="5:5" x14ac:dyDescent="0.2">
      <c r="E1384" s="77"/>
    </row>
    <row r="1385" spans="5:5" x14ac:dyDescent="0.2">
      <c r="E1385" s="77"/>
    </row>
    <row r="1386" spans="5:5" x14ac:dyDescent="0.2">
      <c r="E1386" s="77"/>
    </row>
    <row r="1387" spans="5:5" x14ac:dyDescent="0.2">
      <c r="E1387" s="77"/>
    </row>
    <row r="1388" spans="5:5" x14ac:dyDescent="0.2">
      <c r="E1388" s="77"/>
    </row>
    <row r="1389" spans="5:5" x14ac:dyDescent="0.2">
      <c r="E1389" s="77"/>
    </row>
    <row r="1390" spans="5:5" x14ac:dyDescent="0.2">
      <c r="E1390" s="77"/>
    </row>
    <row r="1391" spans="5:5" x14ac:dyDescent="0.2">
      <c r="E1391" s="77"/>
    </row>
    <row r="1392" spans="5:5" x14ac:dyDescent="0.2">
      <c r="E1392" s="77"/>
    </row>
    <row r="1393" spans="5:5" x14ac:dyDescent="0.2">
      <c r="E1393" s="77"/>
    </row>
    <row r="1394" spans="5:5" x14ac:dyDescent="0.2">
      <c r="E1394" s="77"/>
    </row>
    <row r="1395" spans="5:5" x14ac:dyDescent="0.2">
      <c r="E1395" s="77"/>
    </row>
    <row r="1396" spans="5:5" x14ac:dyDescent="0.2">
      <c r="E1396" s="77"/>
    </row>
    <row r="1397" spans="5:5" x14ac:dyDescent="0.2">
      <c r="E1397" s="77"/>
    </row>
    <row r="1398" spans="5:5" x14ac:dyDescent="0.2">
      <c r="E1398" s="77"/>
    </row>
    <row r="1399" spans="5:5" x14ac:dyDescent="0.2">
      <c r="E1399" s="77"/>
    </row>
    <row r="1400" spans="5:5" x14ac:dyDescent="0.2">
      <c r="E1400" s="77"/>
    </row>
    <row r="1401" spans="5:5" x14ac:dyDescent="0.2">
      <c r="E1401" s="77"/>
    </row>
    <row r="1402" spans="5:5" x14ac:dyDescent="0.2">
      <c r="E1402" s="77"/>
    </row>
    <row r="1403" spans="5:5" x14ac:dyDescent="0.2">
      <c r="E1403" s="77"/>
    </row>
    <row r="1404" spans="5:5" x14ac:dyDescent="0.2">
      <c r="E1404" s="77"/>
    </row>
    <row r="1405" spans="5:5" x14ac:dyDescent="0.2">
      <c r="E1405" s="77"/>
    </row>
    <row r="1406" spans="5:5" x14ac:dyDescent="0.2">
      <c r="E1406" s="77"/>
    </row>
    <row r="1407" spans="5:5" x14ac:dyDescent="0.2">
      <c r="E1407" s="77"/>
    </row>
    <row r="1408" spans="5:5" x14ac:dyDescent="0.2">
      <c r="E1408" s="77"/>
    </row>
    <row r="1409" spans="5:5" x14ac:dyDescent="0.2">
      <c r="E1409" s="77"/>
    </row>
    <row r="1410" spans="5:5" x14ac:dyDescent="0.2">
      <c r="E1410" s="77"/>
    </row>
    <row r="1411" spans="5:5" x14ac:dyDescent="0.2">
      <c r="E1411" s="77"/>
    </row>
    <row r="1412" spans="5:5" x14ac:dyDescent="0.2">
      <c r="E1412" s="77"/>
    </row>
    <row r="1413" spans="5:5" x14ac:dyDescent="0.2">
      <c r="E1413" s="77"/>
    </row>
    <row r="1414" spans="5:5" x14ac:dyDescent="0.2">
      <c r="E1414" s="77"/>
    </row>
    <row r="1415" spans="5:5" x14ac:dyDescent="0.2">
      <c r="E1415" s="77"/>
    </row>
    <row r="1416" spans="5:5" x14ac:dyDescent="0.2">
      <c r="E1416" s="77"/>
    </row>
    <row r="1417" spans="5:5" x14ac:dyDescent="0.2">
      <c r="E1417" s="77"/>
    </row>
    <row r="1418" spans="5:5" x14ac:dyDescent="0.2">
      <c r="E1418" s="77"/>
    </row>
    <row r="1419" spans="5:5" x14ac:dyDescent="0.2">
      <c r="E1419" s="77"/>
    </row>
    <row r="1420" spans="5:5" x14ac:dyDescent="0.2">
      <c r="E1420" s="77"/>
    </row>
    <row r="1421" spans="5:5" x14ac:dyDescent="0.2">
      <c r="E1421" s="77"/>
    </row>
    <row r="1422" spans="5:5" x14ac:dyDescent="0.2">
      <c r="E1422" s="77"/>
    </row>
    <row r="1423" spans="5:5" x14ac:dyDescent="0.2">
      <c r="E1423" s="77"/>
    </row>
    <row r="1424" spans="5:5" x14ac:dyDescent="0.2">
      <c r="E1424" s="77"/>
    </row>
    <row r="1425" spans="5:5" x14ac:dyDescent="0.2">
      <c r="E1425" s="77"/>
    </row>
    <row r="1426" spans="5:5" x14ac:dyDescent="0.2">
      <c r="E1426" s="77"/>
    </row>
    <row r="1427" spans="5:5" x14ac:dyDescent="0.2">
      <c r="E1427" s="77"/>
    </row>
    <row r="1428" spans="5:5" x14ac:dyDescent="0.2">
      <c r="E1428" s="77"/>
    </row>
    <row r="1429" spans="5:5" x14ac:dyDescent="0.2">
      <c r="E1429" s="77"/>
    </row>
    <row r="1430" spans="5:5" x14ac:dyDescent="0.2">
      <c r="E1430" s="77"/>
    </row>
    <row r="1431" spans="5:5" x14ac:dyDescent="0.2">
      <c r="E1431" s="77"/>
    </row>
    <row r="1432" spans="5:5" x14ac:dyDescent="0.2">
      <c r="E1432" s="77"/>
    </row>
    <row r="1433" spans="5:5" x14ac:dyDescent="0.2">
      <c r="E1433" s="77"/>
    </row>
    <row r="1434" spans="5:5" x14ac:dyDescent="0.2">
      <c r="E1434" s="77"/>
    </row>
    <row r="1435" spans="5:5" x14ac:dyDescent="0.2">
      <c r="E1435" s="77"/>
    </row>
    <row r="1436" spans="5:5" x14ac:dyDescent="0.2">
      <c r="E1436" s="77"/>
    </row>
    <row r="1437" spans="5:5" x14ac:dyDescent="0.2">
      <c r="E1437" s="77"/>
    </row>
    <row r="1438" spans="5:5" x14ac:dyDescent="0.2">
      <c r="E1438" s="77"/>
    </row>
    <row r="1439" spans="5:5" x14ac:dyDescent="0.2">
      <c r="E1439" s="77"/>
    </row>
    <row r="1440" spans="5:5" x14ac:dyDescent="0.2">
      <c r="E1440" s="77"/>
    </row>
    <row r="1441" spans="5:5" x14ac:dyDescent="0.2">
      <c r="E1441" s="77"/>
    </row>
    <row r="1442" spans="5:5" x14ac:dyDescent="0.2">
      <c r="E1442" s="77"/>
    </row>
    <row r="1443" spans="5:5" x14ac:dyDescent="0.2">
      <c r="E1443" s="77"/>
    </row>
    <row r="1444" spans="5:5" x14ac:dyDescent="0.2">
      <c r="E1444" s="77"/>
    </row>
    <row r="1445" spans="5:5" x14ac:dyDescent="0.2">
      <c r="E1445" s="77"/>
    </row>
    <row r="1446" spans="5:5" x14ac:dyDescent="0.2">
      <c r="E1446" s="77"/>
    </row>
    <row r="1447" spans="5:5" x14ac:dyDescent="0.2">
      <c r="E1447" s="77"/>
    </row>
    <row r="1448" spans="5:5" x14ac:dyDescent="0.2">
      <c r="E1448" s="77"/>
    </row>
    <row r="1449" spans="5:5" x14ac:dyDescent="0.2">
      <c r="E1449" s="77"/>
    </row>
    <row r="1450" spans="5:5" x14ac:dyDescent="0.2">
      <c r="E1450" s="77"/>
    </row>
    <row r="1451" spans="5:5" x14ac:dyDescent="0.2">
      <c r="E1451" s="77"/>
    </row>
    <row r="1452" spans="5:5" x14ac:dyDescent="0.2">
      <c r="E1452" s="77"/>
    </row>
    <row r="1453" spans="5:5" x14ac:dyDescent="0.2">
      <c r="E1453" s="77"/>
    </row>
    <row r="1454" spans="5:5" x14ac:dyDescent="0.2">
      <c r="E1454" s="77"/>
    </row>
    <row r="1455" spans="5:5" x14ac:dyDescent="0.2">
      <c r="E1455" s="77"/>
    </row>
    <row r="1456" spans="5:5" x14ac:dyDescent="0.2">
      <c r="E1456" s="77"/>
    </row>
    <row r="1457" spans="5:5" x14ac:dyDescent="0.2">
      <c r="E1457" s="77"/>
    </row>
    <row r="1458" spans="5:5" x14ac:dyDescent="0.2">
      <c r="E1458" s="77"/>
    </row>
    <row r="1459" spans="5:5" x14ac:dyDescent="0.2">
      <c r="E1459" s="77"/>
    </row>
    <row r="1460" spans="5:5" x14ac:dyDescent="0.2">
      <c r="E1460" s="77"/>
    </row>
    <row r="1461" spans="5:5" x14ac:dyDescent="0.2">
      <c r="E1461" s="77"/>
    </row>
    <row r="1462" spans="5:5" x14ac:dyDescent="0.2">
      <c r="E1462" s="77"/>
    </row>
    <row r="1463" spans="5:5" x14ac:dyDescent="0.2">
      <c r="E1463" s="77"/>
    </row>
    <row r="1464" spans="5:5" x14ac:dyDescent="0.2">
      <c r="E1464" s="77"/>
    </row>
    <row r="1465" spans="5:5" x14ac:dyDescent="0.2">
      <c r="E1465" s="77"/>
    </row>
    <row r="1466" spans="5:5" x14ac:dyDescent="0.2">
      <c r="E1466" s="77"/>
    </row>
    <row r="1467" spans="5:5" x14ac:dyDescent="0.2">
      <c r="E1467" s="77"/>
    </row>
    <row r="1468" spans="5:5" x14ac:dyDescent="0.2">
      <c r="E1468" s="77"/>
    </row>
    <row r="1469" spans="5:5" x14ac:dyDescent="0.2">
      <c r="E1469" s="77"/>
    </row>
    <row r="1470" spans="5:5" x14ac:dyDescent="0.2">
      <c r="E1470" s="77"/>
    </row>
    <row r="1471" spans="5:5" x14ac:dyDescent="0.2">
      <c r="E1471" s="77"/>
    </row>
    <row r="1472" spans="5:5" x14ac:dyDescent="0.2">
      <c r="E1472" s="77"/>
    </row>
    <row r="1473" spans="5:5" x14ac:dyDescent="0.2">
      <c r="E1473" s="77"/>
    </row>
    <row r="1474" spans="5:5" x14ac:dyDescent="0.2">
      <c r="E1474" s="77"/>
    </row>
    <row r="1475" spans="5:5" x14ac:dyDescent="0.2">
      <c r="E1475" s="77"/>
    </row>
    <row r="1476" spans="5:5" x14ac:dyDescent="0.2">
      <c r="E1476" s="77"/>
    </row>
    <row r="1477" spans="5:5" x14ac:dyDescent="0.2">
      <c r="E1477" s="77"/>
    </row>
    <row r="1478" spans="5:5" x14ac:dyDescent="0.2">
      <c r="E1478" s="77"/>
    </row>
    <row r="1479" spans="5:5" x14ac:dyDescent="0.2">
      <c r="E1479" s="77"/>
    </row>
    <row r="1480" spans="5:5" x14ac:dyDescent="0.2">
      <c r="E1480" s="77"/>
    </row>
    <row r="1481" spans="5:5" x14ac:dyDescent="0.2">
      <c r="E1481" s="77"/>
    </row>
    <row r="1482" spans="5:5" x14ac:dyDescent="0.2">
      <c r="E1482" s="77"/>
    </row>
    <row r="1483" spans="5:5" x14ac:dyDescent="0.2">
      <c r="E1483" s="77"/>
    </row>
    <row r="1484" spans="5:5" x14ac:dyDescent="0.2">
      <c r="E1484" s="77"/>
    </row>
    <row r="1485" spans="5:5" x14ac:dyDescent="0.2">
      <c r="E1485" s="77"/>
    </row>
    <row r="1486" spans="5:5" x14ac:dyDescent="0.2">
      <c r="E1486" s="77"/>
    </row>
    <row r="1487" spans="5:5" x14ac:dyDescent="0.2">
      <c r="E1487" s="77"/>
    </row>
    <row r="1488" spans="5:5" x14ac:dyDescent="0.2">
      <c r="E1488" s="77"/>
    </row>
    <row r="1489" spans="5:5" x14ac:dyDescent="0.2">
      <c r="E1489" s="77"/>
    </row>
    <row r="1490" spans="5:5" x14ac:dyDescent="0.2">
      <c r="E1490" s="77"/>
    </row>
    <row r="1491" spans="5:5" x14ac:dyDescent="0.2">
      <c r="E1491" s="77"/>
    </row>
    <row r="1492" spans="5:5" x14ac:dyDescent="0.2">
      <c r="E1492" s="77"/>
    </row>
    <row r="1493" spans="5:5" x14ac:dyDescent="0.2">
      <c r="E1493" s="77"/>
    </row>
    <row r="1494" spans="5:5" x14ac:dyDescent="0.2">
      <c r="E1494" s="77"/>
    </row>
    <row r="1495" spans="5:5" x14ac:dyDescent="0.2">
      <c r="E1495" s="77"/>
    </row>
    <row r="1496" spans="5:5" x14ac:dyDescent="0.2">
      <c r="E1496" s="77"/>
    </row>
    <row r="1497" spans="5:5" x14ac:dyDescent="0.2">
      <c r="E1497" s="77"/>
    </row>
    <row r="1498" spans="5:5" x14ac:dyDescent="0.2">
      <c r="E1498" s="77"/>
    </row>
    <row r="1499" spans="5:5" x14ac:dyDescent="0.2">
      <c r="E1499" s="77"/>
    </row>
    <row r="1500" spans="5:5" x14ac:dyDescent="0.2">
      <c r="E1500" s="77"/>
    </row>
    <row r="1501" spans="5:5" x14ac:dyDescent="0.2">
      <c r="E1501" s="77"/>
    </row>
    <row r="1502" spans="5:5" x14ac:dyDescent="0.2">
      <c r="E1502" s="77"/>
    </row>
    <row r="1503" spans="5:5" x14ac:dyDescent="0.2">
      <c r="E1503" s="77"/>
    </row>
    <row r="1504" spans="5:5" x14ac:dyDescent="0.2">
      <c r="E1504" s="77"/>
    </row>
    <row r="1505" spans="5:5" x14ac:dyDescent="0.2">
      <c r="E1505" s="77"/>
    </row>
    <row r="1506" spans="5:5" x14ac:dyDescent="0.2">
      <c r="E1506" s="77"/>
    </row>
    <row r="1507" spans="5:5" x14ac:dyDescent="0.2">
      <c r="E1507" s="77"/>
    </row>
    <row r="1508" spans="5:5" x14ac:dyDescent="0.2">
      <c r="E1508" s="77"/>
    </row>
    <row r="1509" spans="5:5" x14ac:dyDescent="0.2">
      <c r="E1509" s="77"/>
    </row>
    <row r="1510" spans="5:5" x14ac:dyDescent="0.2">
      <c r="E1510" s="77"/>
    </row>
    <row r="1511" spans="5:5" x14ac:dyDescent="0.2">
      <c r="E1511" s="77"/>
    </row>
    <row r="1512" spans="5:5" x14ac:dyDescent="0.2">
      <c r="E1512" s="77"/>
    </row>
    <row r="1513" spans="5:5" x14ac:dyDescent="0.2">
      <c r="E1513" s="77"/>
    </row>
    <row r="1514" spans="5:5" x14ac:dyDescent="0.2">
      <c r="E1514" s="77"/>
    </row>
    <row r="1515" spans="5:5" x14ac:dyDescent="0.2">
      <c r="E1515" s="77"/>
    </row>
    <row r="1516" spans="5:5" x14ac:dyDescent="0.2">
      <c r="E1516" s="77"/>
    </row>
    <row r="1517" spans="5:5" x14ac:dyDescent="0.2">
      <c r="E1517" s="77"/>
    </row>
    <row r="1518" spans="5:5" x14ac:dyDescent="0.2">
      <c r="E1518" s="77"/>
    </row>
    <row r="1519" spans="5:5" x14ac:dyDescent="0.2">
      <c r="E1519" s="77"/>
    </row>
    <row r="1520" spans="5:5" x14ac:dyDescent="0.2">
      <c r="E1520" s="77"/>
    </row>
    <row r="1521" spans="5:5" x14ac:dyDescent="0.2">
      <c r="E1521" s="77"/>
    </row>
    <row r="1522" spans="5:5" x14ac:dyDescent="0.2">
      <c r="E1522" s="77"/>
    </row>
    <row r="1523" spans="5:5" x14ac:dyDescent="0.2">
      <c r="E1523" s="77"/>
    </row>
    <row r="1524" spans="5:5" x14ac:dyDescent="0.2">
      <c r="E1524" s="77"/>
    </row>
    <row r="1525" spans="5:5" x14ac:dyDescent="0.2">
      <c r="E1525" s="77"/>
    </row>
    <row r="1526" spans="5:5" x14ac:dyDescent="0.2">
      <c r="E1526" s="77"/>
    </row>
    <row r="1527" spans="5:5" x14ac:dyDescent="0.2">
      <c r="E1527" s="77"/>
    </row>
    <row r="1528" spans="5:5" x14ac:dyDescent="0.2">
      <c r="E1528" s="77"/>
    </row>
    <row r="1529" spans="5:5" x14ac:dyDescent="0.2">
      <c r="E1529" s="77"/>
    </row>
    <row r="1530" spans="5:5" x14ac:dyDescent="0.2">
      <c r="E1530" s="77"/>
    </row>
    <row r="1531" spans="5:5" x14ac:dyDescent="0.2">
      <c r="E1531" s="77"/>
    </row>
    <row r="1532" spans="5:5" x14ac:dyDescent="0.2">
      <c r="E1532" s="77"/>
    </row>
    <row r="1533" spans="5:5" x14ac:dyDescent="0.2">
      <c r="E1533" s="77"/>
    </row>
    <row r="1534" spans="5:5" x14ac:dyDescent="0.2">
      <c r="E1534" s="77"/>
    </row>
    <row r="1535" spans="5:5" x14ac:dyDescent="0.2">
      <c r="E1535" s="77"/>
    </row>
    <row r="1536" spans="5:5" x14ac:dyDescent="0.2">
      <c r="E1536" s="77"/>
    </row>
    <row r="1537" spans="5:5" x14ac:dyDescent="0.2">
      <c r="E1537" s="77"/>
    </row>
    <row r="1538" spans="5:5" x14ac:dyDescent="0.2">
      <c r="E1538" s="77"/>
    </row>
    <row r="1539" spans="5:5" x14ac:dyDescent="0.2">
      <c r="E1539" s="77"/>
    </row>
    <row r="1540" spans="5:5" x14ac:dyDescent="0.2">
      <c r="E1540" s="77"/>
    </row>
    <row r="1541" spans="5:5" x14ac:dyDescent="0.2">
      <c r="E1541" s="77"/>
    </row>
    <row r="1542" spans="5:5" x14ac:dyDescent="0.2">
      <c r="E1542" s="77"/>
    </row>
    <row r="1543" spans="5:5" x14ac:dyDescent="0.2">
      <c r="E1543" s="77"/>
    </row>
    <row r="1544" spans="5:5" x14ac:dyDescent="0.2">
      <c r="E1544" s="77"/>
    </row>
    <row r="1545" spans="5:5" x14ac:dyDescent="0.2">
      <c r="E1545" s="77"/>
    </row>
    <row r="1546" spans="5:5" x14ac:dyDescent="0.2">
      <c r="E1546" s="77"/>
    </row>
    <row r="1547" spans="5:5" x14ac:dyDescent="0.2">
      <c r="E1547" s="77"/>
    </row>
    <row r="1548" spans="5:5" x14ac:dyDescent="0.2">
      <c r="E1548" s="77"/>
    </row>
    <row r="1549" spans="5:5" x14ac:dyDescent="0.2">
      <c r="E1549" s="77"/>
    </row>
    <row r="1550" spans="5:5" x14ac:dyDescent="0.2">
      <c r="E1550" s="77"/>
    </row>
    <row r="1551" spans="5:5" x14ac:dyDescent="0.2">
      <c r="E1551" s="77"/>
    </row>
    <row r="1552" spans="5:5" x14ac:dyDescent="0.2">
      <c r="E1552" s="77"/>
    </row>
    <row r="1553" spans="5:5" x14ac:dyDescent="0.2">
      <c r="E1553" s="77"/>
    </row>
    <row r="1554" spans="5:5" x14ac:dyDescent="0.2">
      <c r="E1554" s="77"/>
    </row>
    <row r="1555" spans="5:5" x14ac:dyDescent="0.2">
      <c r="E1555" s="77"/>
    </row>
    <row r="1556" spans="5:5" x14ac:dyDescent="0.2">
      <c r="E1556" s="77"/>
    </row>
    <row r="1557" spans="5:5" x14ac:dyDescent="0.2">
      <c r="E1557" s="77"/>
    </row>
    <row r="1558" spans="5:5" x14ac:dyDescent="0.2">
      <c r="E1558" s="77"/>
    </row>
    <row r="1559" spans="5:5" x14ac:dyDescent="0.2">
      <c r="E1559" s="77"/>
    </row>
    <row r="1560" spans="5:5" x14ac:dyDescent="0.2">
      <c r="E1560" s="77"/>
    </row>
    <row r="1561" spans="5:5" x14ac:dyDescent="0.2">
      <c r="E1561" s="77"/>
    </row>
    <row r="1562" spans="5:5" x14ac:dyDescent="0.2">
      <c r="E1562" s="77"/>
    </row>
    <row r="1563" spans="5:5" x14ac:dyDescent="0.2">
      <c r="E1563" s="77"/>
    </row>
    <row r="1564" spans="5:5" x14ac:dyDescent="0.2">
      <c r="E1564" s="77"/>
    </row>
    <row r="1565" spans="5:5" x14ac:dyDescent="0.2">
      <c r="E1565" s="77"/>
    </row>
    <row r="1566" spans="5:5" x14ac:dyDescent="0.2">
      <c r="E1566" s="77"/>
    </row>
    <row r="1567" spans="5:5" x14ac:dyDescent="0.2">
      <c r="E1567" s="77"/>
    </row>
    <row r="1568" spans="5:5" x14ac:dyDescent="0.2">
      <c r="E1568" s="77"/>
    </row>
    <row r="1569" spans="5:5" x14ac:dyDescent="0.2">
      <c r="E1569" s="77"/>
    </row>
    <row r="1570" spans="5:5" x14ac:dyDescent="0.2">
      <c r="E1570" s="77"/>
    </row>
    <row r="1571" spans="5:5" x14ac:dyDescent="0.2">
      <c r="E1571" s="77"/>
    </row>
    <row r="1572" spans="5:5" x14ac:dyDescent="0.2">
      <c r="E1572" s="77"/>
    </row>
    <row r="1573" spans="5:5" x14ac:dyDescent="0.2">
      <c r="E1573" s="77"/>
    </row>
    <row r="1574" spans="5:5" x14ac:dyDescent="0.2">
      <c r="E1574" s="77"/>
    </row>
    <row r="1575" spans="5:5" x14ac:dyDescent="0.2">
      <c r="E1575" s="77"/>
    </row>
    <row r="1576" spans="5:5" x14ac:dyDescent="0.2">
      <c r="E1576" s="77"/>
    </row>
    <row r="1577" spans="5:5" x14ac:dyDescent="0.2">
      <c r="E1577" s="77"/>
    </row>
    <row r="1578" spans="5:5" x14ac:dyDescent="0.2">
      <c r="E1578" s="77"/>
    </row>
    <row r="1579" spans="5:5" x14ac:dyDescent="0.2">
      <c r="E1579" s="77"/>
    </row>
    <row r="1580" spans="5:5" x14ac:dyDescent="0.2">
      <c r="E1580" s="77"/>
    </row>
    <row r="1581" spans="5:5" x14ac:dyDescent="0.2">
      <c r="E1581" s="77"/>
    </row>
    <row r="1582" spans="5:5" x14ac:dyDescent="0.2">
      <c r="E1582" s="77"/>
    </row>
    <row r="1583" spans="5:5" x14ac:dyDescent="0.2">
      <c r="E1583" s="77"/>
    </row>
    <row r="1584" spans="5:5" x14ac:dyDescent="0.2">
      <c r="E1584" s="77"/>
    </row>
    <row r="1585" spans="5:5" x14ac:dyDescent="0.2">
      <c r="E1585" s="77"/>
    </row>
    <row r="1586" spans="5:5" x14ac:dyDescent="0.2">
      <c r="E1586" s="77"/>
    </row>
    <row r="1587" spans="5:5" x14ac:dyDescent="0.2">
      <c r="E1587" s="77"/>
    </row>
    <row r="1588" spans="5:5" x14ac:dyDescent="0.2">
      <c r="E1588" s="77"/>
    </row>
    <row r="1589" spans="5:5" x14ac:dyDescent="0.2">
      <c r="E1589" s="77"/>
    </row>
    <row r="1590" spans="5:5" x14ac:dyDescent="0.2">
      <c r="E1590" s="77"/>
    </row>
    <row r="1591" spans="5:5" x14ac:dyDescent="0.2">
      <c r="E1591" s="77"/>
    </row>
    <row r="1592" spans="5:5" x14ac:dyDescent="0.2">
      <c r="E1592" s="77"/>
    </row>
    <row r="1593" spans="5:5" x14ac:dyDescent="0.2">
      <c r="E1593" s="77"/>
    </row>
    <row r="1594" spans="5:5" x14ac:dyDescent="0.2">
      <c r="E1594" s="77"/>
    </row>
    <row r="1595" spans="5:5" x14ac:dyDescent="0.2">
      <c r="E1595" s="77"/>
    </row>
    <row r="1596" spans="5:5" x14ac:dyDescent="0.2">
      <c r="E1596" s="77"/>
    </row>
    <row r="1597" spans="5:5" x14ac:dyDescent="0.2">
      <c r="E1597" s="77"/>
    </row>
    <row r="1598" spans="5:5" x14ac:dyDescent="0.2">
      <c r="E1598" s="77"/>
    </row>
    <row r="1599" spans="5:5" x14ac:dyDescent="0.2">
      <c r="E1599" s="77"/>
    </row>
    <row r="1600" spans="5:5" x14ac:dyDescent="0.2">
      <c r="E1600" s="77"/>
    </row>
    <row r="1601" spans="5:5" x14ac:dyDescent="0.2">
      <c r="E1601" s="77"/>
    </row>
    <row r="1602" spans="5:5" x14ac:dyDescent="0.2">
      <c r="E1602" s="77"/>
    </row>
    <row r="1603" spans="5:5" x14ac:dyDescent="0.2">
      <c r="E1603" s="77"/>
    </row>
    <row r="1604" spans="5:5" x14ac:dyDescent="0.2">
      <c r="E1604" s="77"/>
    </row>
    <row r="1605" spans="5:5" x14ac:dyDescent="0.2">
      <c r="E1605" s="77"/>
    </row>
    <row r="1606" spans="5:5" x14ac:dyDescent="0.2">
      <c r="E1606" s="77"/>
    </row>
    <row r="1607" spans="5:5" x14ac:dyDescent="0.2">
      <c r="E1607" s="77"/>
    </row>
    <row r="1608" spans="5:5" x14ac:dyDescent="0.2">
      <c r="E1608" s="77"/>
    </row>
    <row r="1609" spans="5:5" x14ac:dyDescent="0.2">
      <c r="E1609" s="77"/>
    </row>
    <row r="1610" spans="5:5" x14ac:dyDescent="0.2">
      <c r="E1610" s="77"/>
    </row>
    <row r="1611" spans="5:5" x14ac:dyDescent="0.2">
      <c r="E1611" s="77"/>
    </row>
    <row r="1612" spans="5:5" x14ac:dyDescent="0.2">
      <c r="E1612" s="77"/>
    </row>
    <row r="1613" spans="5:5" x14ac:dyDescent="0.2">
      <c r="E1613" s="77"/>
    </row>
    <row r="1614" spans="5:5" x14ac:dyDescent="0.2">
      <c r="E1614" s="77"/>
    </row>
    <row r="1615" spans="5:5" x14ac:dyDescent="0.2">
      <c r="E1615" s="77"/>
    </row>
    <row r="1616" spans="5:5" x14ac:dyDescent="0.2">
      <c r="E1616" s="77"/>
    </row>
    <row r="1617" spans="5:5" x14ac:dyDescent="0.2">
      <c r="E1617" s="77"/>
    </row>
    <row r="1618" spans="5:5" x14ac:dyDescent="0.2">
      <c r="E1618" s="77"/>
    </row>
    <row r="1619" spans="5:5" x14ac:dyDescent="0.2">
      <c r="E1619" s="77"/>
    </row>
    <row r="1620" spans="5:5" x14ac:dyDescent="0.2">
      <c r="E1620" s="77"/>
    </row>
    <row r="1621" spans="5:5" x14ac:dyDescent="0.2">
      <c r="E1621" s="77"/>
    </row>
    <row r="1622" spans="5:5" x14ac:dyDescent="0.2">
      <c r="E1622" s="77"/>
    </row>
    <row r="1623" spans="5:5" x14ac:dyDescent="0.2">
      <c r="E1623" s="77"/>
    </row>
    <row r="1624" spans="5:5" x14ac:dyDescent="0.2">
      <c r="E1624" s="77"/>
    </row>
    <row r="1625" spans="5:5" x14ac:dyDescent="0.2">
      <c r="E1625" s="77"/>
    </row>
    <row r="1626" spans="5:5" x14ac:dyDescent="0.2">
      <c r="E1626" s="77"/>
    </row>
    <row r="1627" spans="5:5" x14ac:dyDescent="0.2">
      <c r="E1627" s="77"/>
    </row>
    <row r="1628" spans="5:5" x14ac:dyDescent="0.2">
      <c r="E1628" s="77"/>
    </row>
    <row r="1629" spans="5:5" x14ac:dyDescent="0.2">
      <c r="E1629" s="77"/>
    </row>
    <row r="1630" spans="5:5" x14ac:dyDescent="0.2">
      <c r="E1630" s="77"/>
    </row>
    <row r="1631" spans="5:5" x14ac:dyDescent="0.2">
      <c r="E1631" s="77"/>
    </row>
    <row r="1632" spans="5:5" x14ac:dyDescent="0.2">
      <c r="E1632" s="77"/>
    </row>
    <row r="1633" spans="5:5" x14ac:dyDescent="0.2">
      <c r="E1633" s="77"/>
    </row>
    <row r="1634" spans="5:5" x14ac:dyDescent="0.2">
      <c r="E1634" s="77"/>
    </row>
    <row r="1635" spans="5:5" x14ac:dyDescent="0.2">
      <c r="E1635" s="77"/>
    </row>
    <row r="1636" spans="5:5" x14ac:dyDescent="0.2">
      <c r="E1636" s="77"/>
    </row>
    <row r="1637" spans="5:5" x14ac:dyDescent="0.2">
      <c r="E1637" s="77"/>
    </row>
    <row r="1638" spans="5:5" x14ac:dyDescent="0.2">
      <c r="E1638" s="77"/>
    </row>
    <row r="1639" spans="5:5" x14ac:dyDescent="0.2">
      <c r="E1639" s="77"/>
    </row>
    <row r="1640" spans="5:5" x14ac:dyDescent="0.2">
      <c r="E1640" s="77"/>
    </row>
    <row r="1641" spans="5:5" x14ac:dyDescent="0.2">
      <c r="E1641" s="77"/>
    </row>
    <row r="1642" spans="5:5" x14ac:dyDescent="0.2">
      <c r="E1642" s="77"/>
    </row>
    <row r="1643" spans="5:5" x14ac:dyDescent="0.2">
      <c r="E1643" s="77"/>
    </row>
    <row r="1644" spans="5:5" x14ac:dyDescent="0.2">
      <c r="E1644" s="77"/>
    </row>
    <row r="1645" spans="5:5" x14ac:dyDescent="0.2">
      <c r="E1645" s="77"/>
    </row>
    <row r="1646" spans="5:5" x14ac:dyDescent="0.2">
      <c r="E1646" s="77"/>
    </row>
    <row r="1647" spans="5:5" x14ac:dyDescent="0.2">
      <c r="E1647" s="77"/>
    </row>
    <row r="1648" spans="5:5" x14ac:dyDescent="0.2">
      <c r="E1648" s="77"/>
    </row>
    <row r="1649" spans="5:5" x14ac:dyDescent="0.2">
      <c r="E1649" s="77"/>
    </row>
    <row r="1650" spans="5:5" x14ac:dyDescent="0.2">
      <c r="E1650" s="77"/>
    </row>
    <row r="1651" spans="5:5" x14ac:dyDescent="0.2">
      <c r="E1651" s="77"/>
    </row>
    <row r="1652" spans="5:5" x14ac:dyDescent="0.2">
      <c r="E1652" s="77"/>
    </row>
    <row r="1653" spans="5:5" x14ac:dyDescent="0.2">
      <c r="E1653" s="77"/>
    </row>
    <row r="1654" spans="5:5" x14ac:dyDescent="0.2">
      <c r="E1654" s="77"/>
    </row>
    <row r="1655" spans="5:5" x14ac:dyDescent="0.2">
      <c r="E1655" s="77"/>
    </row>
    <row r="1656" spans="5:5" x14ac:dyDescent="0.2">
      <c r="E1656" s="77"/>
    </row>
    <row r="1657" spans="5:5" x14ac:dyDescent="0.2">
      <c r="E1657" s="77"/>
    </row>
    <row r="1658" spans="5:5" x14ac:dyDescent="0.2">
      <c r="E1658" s="77"/>
    </row>
    <row r="1659" spans="5:5" x14ac:dyDescent="0.2">
      <c r="E1659" s="77"/>
    </row>
    <row r="1660" spans="5:5" x14ac:dyDescent="0.2">
      <c r="E1660" s="77"/>
    </row>
    <row r="1661" spans="5:5" x14ac:dyDescent="0.2">
      <c r="E1661" s="77"/>
    </row>
    <row r="1662" spans="5:5" x14ac:dyDescent="0.2">
      <c r="E1662" s="77"/>
    </row>
    <row r="1663" spans="5:5" x14ac:dyDescent="0.2">
      <c r="E1663" s="77"/>
    </row>
    <row r="1664" spans="5:5" x14ac:dyDescent="0.2">
      <c r="E1664" s="77"/>
    </row>
    <row r="1665" spans="5:5" x14ac:dyDescent="0.2">
      <c r="E1665" s="77"/>
    </row>
    <row r="1666" spans="5:5" x14ac:dyDescent="0.2">
      <c r="E1666" s="77"/>
    </row>
    <row r="1667" spans="5:5" x14ac:dyDescent="0.2">
      <c r="E1667" s="77"/>
    </row>
    <row r="1668" spans="5:5" x14ac:dyDescent="0.2">
      <c r="E1668" s="77"/>
    </row>
    <row r="1669" spans="5:5" x14ac:dyDescent="0.2">
      <c r="E1669" s="77"/>
    </row>
    <row r="1670" spans="5:5" x14ac:dyDescent="0.2">
      <c r="E1670" s="77"/>
    </row>
    <row r="1671" spans="5:5" x14ac:dyDescent="0.2">
      <c r="E1671" s="77"/>
    </row>
    <row r="1672" spans="5:5" x14ac:dyDescent="0.2">
      <c r="E1672" s="77"/>
    </row>
    <row r="1673" spans="5:5" x14ac:dyDescent="0.2">
      <c r="E1673" s="77"/>
    </row>
    <row r="1674" spans="5:5" x14ac:dyDescent="0.2">
      <c r="E1674" s="77"/>
    </row>
    <row r="1675" spans="5:5" x14ac:dyDescent="0.2">
      <c r="E1675" s="77"/>
    </row>
    <row r="1676" spans="5:5" x14ac:dyDescent="0.2">
      <c r="E1676" s="77"/>
    </row>
    <row r="1677" spans="5:5" x14ac:dyDescent="0.2">
      <c r="E1677" s="77"/>
    </row>
    <row r="1678" spans="5:5" x14ac:dyDescent="0.2">
      <c r="E1678" s="77"/>
    </row>
    <row r="1679" spans="5:5" x14ac:dyDescent="0.2">
      <c r="E1679" s="77"/>
    </row>
    <row r="1680" spans="5:5" x14ac:dyDescent="0.2">
      <c r="E1680" s="77"/>
    </row>
    <row r="1681" spans="5:5" x14ac:dyDescent="0.2">
      <c r="E1681" s="77"/>
    </row>
    <row r="1682" spans="5:5" x14ac:dyDescent="0.2">
      <c r="E1682" s="77"/>
    </row>
    <row r="1683" spans="5:5" x14ac:dyDescent="0.2">
      <c r="E1683" s="77"/>
    </row>
    <row r="1684" spans="5:5" x14ac:dyDescent="0.2">
      <c r="E1684" s="77"/>
    </row>
    <row r="1685" spans="5:5" x14ac:dyDescent="0.2">
      <c r="E1685" s="77"/>
    </row>
    <row r="1686" spans="5:5" x14ac:dyDescent="0.2">
      <c r="E1686" s="77"/>
    </row>
    <row r="1687" spans="5:5" x14ac:dyDescent="0.2">
      <c r="E1687" s="77"/>
    </row>
    <row r="1688" spans="5:5" x14ac:dyDescent="0.2">
      <c r="E1688" s="77"/>
    </row>
    <row r="1689" spans="5:5" x14ac:dyDescent="0.2">
      <c r="E1689" s="77"/>
    </row>
    <row r="1690" spans="5:5" x14ac:dyDescent="0.2">
      <c r="E1690" s="77"/>
    </row>
    <row r="1691" spans="5:5" x14ac:dyDescent="0.2">
      <c r="E1691" s="77"/>
    </row>
    <row r="1692" spans="5:5" x14ac:dyDescent="0.2">
      <c r="E1692" s="77"/>
    </row>
    <row r="1693" spans="5:5" x14ac:dyDescent="0.2">
      <c r="E1693" s="77"/>
    </row>
    <row r="1694" spans="5:5" x14ac:dyDescent="0.2">
      <c r="E1694" s="77"/>
    </row>
    <row r="1695" spans="5:5" x14ac:dyDescent="0.2">
      <c r="E1695" s="77"/>
    </row>
    <row r="1696" spans="5:5" x14ac:dyDescent="0.2">
      <c r="E1696" s="77"/>
    </row>
    <row r="1697" spans="5:5" x14ac:dyDescent="0.2">
      <c r="E1697" s="77"/>
    </row>
    <row r="1698" spans="5:5" x14ac:dyDescent="0.2">
      <c r="E1698" s="77"/>
    </row>
    <row r="1699" spans="5:5" x14ac:dyDescent="0.2">
      <c r="E1699" s="77"/>
    </row>
    <row r="1700" spans="5:5" x14ac:dyDescent="0.2">
      <c r="E1700" s="77"/>
    </row>
    <row r="1701" spans="5:5" x14ac:dyDescent="0.2">
      <c r="E1701" s="77"/>
    </row>
    <row r="1702" spans="5:5" x14ac:dyDescent="0.2">
      <c r="E1702" s="77"/>
    </row>
    <row r="1703" spans="5:5" x14ac:dyDescent="0.2">
      <c r="E1703" s="77"/>
    </row>
    <row r="1704" spans="5:5" x14ac:dyDescent="0.2">
      <c r="E1704" s="77"/>
    </row>
    <row r="1705" spans="5:5" x14ac:dyDescent="0.2">
      <c r="E1705" s="77"/>
    </row>
    <row r="1706" spans="5:5" x14ac:dyDescent="0.2">
      <c r="E1706" s="77"/>
    </row>
    <row r="1707" spans="5:5" x14ac:dyDescent="0.2">
      <c r="E1707" s="77"/>
    </row>
    <row r="1708" spans="5:5" x14ac:dyDescent="0.2">
      <c r="E1708" s="77"/>
    </row>
    <row r="1709" spans="5:5" x14ac:dyDescent="0.2">
      <c r="E1709" s="77"/>
    </row>
    <row r="1710" spans="5:5" x14ac:dyDescent="0.2">
      <c r="E1710" s="77"/>
    </row>
    <row r="1711" spans="5:5" x14ac:dyDescent="0.2">
      <c r="E1711" s="77"/>
    </row>
    <row r="1712" spans="5:5" x14ac:dyDescent="0.2">
      <c r="E1712" s="77"/>
    </row>
    <row r="1713" spans="5:5" x14ac:dyDescent="0.2">
      <c r="E1713" s="77"/>
    </row>
    <row r="1714" spans="5:5" x14ac:dyDescent="0.2">
      <c r="E1714" s="77"/>
    </row>
    <row r="1715" spans="5:5" x14ac:dyDescent="0.2">
      <c r="E1715" s="77"/>
    </row>
    <row r="1716" spans="5:5" x14ac:dyDescent="0.2">
      <c r="E1716" s="77"/>
    </row>
    <row r="1717" spans="5:5" x14ac:dyDescent="0.2">
      <c r="E1717" s="77"/>
    </row>
    <row r="1718" spans="5:5" x14ac:dyDescent="0.2">
      <c r="E1718" s="77"/>
    </row>
    <row r="1719" spans="5:5" x14ac:dyDescent="0.2">
      <c r="E1719" s="77"/>
    </row>
    <row r="1720" spans="5:5" x14ac:dyDescent="0.2">
      <c r="E1720" s="77"/>
    </row>
    <row r="1721" spans="5:5" x14ac:dyDescent="0.2">
      <c r="E1721" s="77"/>
    </row>
    <row r="1722" spans="5:5" x14ac:dyDescent="0.2">
      <c r="E1722" s="77"/>
    </row>
    <row r="1723" spans="5:5" x14ac:dyDescent="0.2">
      <c r="E1723" s="77"/>
    </row>
    <row r="1724" spans="5:5" x14ac:dyDescent="0.2">
      <c r="E1724" s="77"/>
    </row>
    <row r="1725" spans="5:5" x14ac:dyDescent="0.2">
      <c r="E1725" s="77"/>
    </row>
    <row r="1726" spans="5:5" x14ac:dyDescent="0.2">
      <c r="E1726" s="77"/>
    </row>
    <row r="1727" spans="5:5" x14ac:dyDescent="0.2">
      <c r="E1727" s="77"/>
    </row>
    <row r="1728" spans="5:5" x14ac:dyDescent="0.2">
      <c r="E1728" s="77"/>
    </row>
    <row r="1729" spans="5:5" x14ac:dyDescent="0.2">
      <c r="E1729" s="77"/>
    </row>
    <row r="1730" spans="5:5" x14ac:dyDescent="0.2">
      <c r="E1730" s="77"/>
    </row>
    <row r="1731" spans="5:5" x14ac:dyDescent="0.2">
      <c r="E1731" s="77"/>
    </row>
    <row r="1732" spans="5:5" x14ac:dyDescent="0.2">
      <c r="E1732" s="77"/>
    </row>
    <row r="1733" spans="5:5" x14ac:dyDescent="0.2">
      <c r="E1733" s="77"/>
    </row>
    <row r="1734" spans="5:5" x14ac:dyDescent="0.2">
      <c r="E1734" s="77"/>
    </row>
    <row r="1735" spans="5:5" x14ac:dyDescent="0.2">
      <c r="E1735" s="77"/>
    </row>
    <row r="1736" spans="5:5" x14ac:dyDescent="0.2">
      <c r="E1736" s="77"/>
    </row>
    <row r="1737" spans="5:5" x14ac:dyDescent="0.2">
      <c r="E1737" s="77"/>
    </row>
    <row r="1738" spans="5:5" x14ac:dyDescent="0.2">
      <c r="E1738" s="77"/>
    </row>
    <row r="1739" spans="5:5" x14ac:dyDescent="0.2">
      <c r="E1739" s="77"/>
    </row>
    <row r="1740" spans="5:5" x14ac:dyDescent="0.2">
      <c r="E1740" s="77"/>
    </row>
    <row r="1741" spans="5:5" x14ac:dyDescent="0.2">
      <c r="E1741" s="77"/>
    </row>
    <row r="1742" spans="5:5" x14ac:dyDescent="0.2">
      <c r="E1742" s="77"/>
    </row>
    <row r="1743" spans="5:5" x14ac:dyDescent="0.2">
      <c r="E1743" s="77"/>
    </row>
    <row r="1744" spans="5:5" x14ac:dyDescent="0.2">
      <c r="E1744" s="77"/>
    </row>
    <row r="1745" spans="5:5" x14ac:dyDescent="0.2">
      <c r="E1745" s="77"/>
    </row>
    <row r="1746" spans="5:5" x14ac:dyDescent="0.2">
      <c r="E1746" s="77"/>
    </row>
    <row r="1747" spans="5:5" x14ac:dyDescent="0.2">
      <c r="E1747" s="77"/>
    </row>
    <row r="1748" spans="5:5" x14ac:dyDescent="0.2">
      <c r="E1748" s="77"/>
    </row>
    <row r="1749" spans="5:5" x14ac:dyDescent="0.2">
      <c r="E1749" s="77"/>
    </row>
    <row r="1750" spans="5:5" x14ac:dyDescent="0.2">
      <c r="E1750" s="77"/>
    </row>
    <row r="1751" spans="5:5" x14ac:dyDescent="0.2">
      <c r="E1751" s="77"/>
    </row>
    <row r="1752" spans="5:5" x14ac:dyDescent="0.2">
      <c r="E1752" s="77"/>
    </row>
    <row r="1753" spans="5:5" x14ac:dyDescent="0.2">
      <c r="E1753" s="77"/>
    </row>
    <row r="1754" spans="5:5" x14ac:dyDescent="0.2">
      <c r="E1754" s="77"/>
    </row>
    <row r="1755" spans="5:5" x14ac:dyDescent="0.2">
      <c r="E1755" s="77"/>
    </row>
    <row r="1756" spans="5:5" x14ac:dyDescent="0.2">
      <c r="E1756" s="77"/>
    </row>
    <row r="1757" spans="5:5" x14ac:dyDescent="0.2">
      <c r="E1757" s="77"/>
    </row>
    <row r="1758" spans="5:5" x14ac:dyDescent="0.2">
      <c r="E1758" s="77"/>
    </row>
    <row r="1759" spans="5:5" x14ac:dyDescent="0.2">
      <c r="E1759" s="77"/>
    </row>
    <row r="1760" spans="5:5" x14ac:dyDescent="0.2">
      <c r="E1760" s="77"/>
    </row>
    <row r="1761" spans="5:5" x14ac:dyDescent="0.2">
      <c r="E1761" s="77"/>
    </row>
    <row r="1762" spans="5:5" x14ac:dyDescent="0.2">
      <c r="E1762" s="77"/>
    </row>
    <row r="1763" spans="5:5" x14ac:dyDescent="0.2">
      <c r="E1763" s="77"/>
    </row>
    <row r="1764" spans="5:5" x14ac:dyDescent="0.2">
      <c r="E1764" s="77"/>
    </row>
    <row r="1765" spans="5:5" x14ac:dyDescent="0.2">
      <c r="E1765" s="77"/>
    </row>
    <row r="1766" spans="5:5" x14ac:dyDescent="0.2">
      <c r="E1766" s="77"/>
    </row>
    <row r="1767" spans="5:5" x14ac:dyDescent="0.2">
      <c r="E1767" s="77"/>
    </row>
    <row r="1768" spans="5:5" x14ac:dyDescent="0.2">
      <c r="E1768" s="77"/>
    </row>
    <row r="1769" spans="5:5" x14ac:dyDescent="0.2">
      <c r="E1769" s="77"/>
    </row>
    <row r="1770" spans="5:5" x14ac:dyDescent="0.2">
      <c r="E1770" s="77"/>
    </row>
    <row r="1771" spans="5:5" x14ac:dyDescent="0.2">
      <c r="E1771" s="77"/>
    </row>
    <row r="1772" spans="5:5" x14ac:dyDescent="0.2">
      <c r="E1772" s="77"/>
    </row>
    <row r="1773" spans="5:5" x14ac:dyDescent="0.2">
      <c r="E1773" s="77"/>
    </row>
    <row r="1774" spans="5:5" x14ac:dyDescent="0.2">
      <c r="E1774" s="77"/>
    </row>
    <row r="1775" spans="5:5" x14ac:dyDescent="0.2">
      <c r="E1775" s="77"/>
    </row>
    <row r="1776" spans="5:5" x14ac:dyDescent="0.2">
      <c r="E1776" s="77"/>
    </row>
    <row r="1777" spans="5:5" x14ac:dyDescent="0.2">
      <c r="E1777" s="77"/>
    </row>
    <row r="1778" spans="5:5" x14ac:dyDescent="0.2">
      <c r="E1778" s="77"/>
    </row>
    <row r="1779" spans="5:5" x14ac:dyDescent="0.2">
      <c r="E1779" s="77"/>
    </row>
    <row r="1780" spans="5:5" x14ac:dyDescent="0.2">
      <c r="E1780" s="77"/>
    </row>
    <row r="1781" spans="5:5" x14ac:dyDescent="0.2">
      <c r="E1781" s="77"/>
    </row>
    <row r="1782" spans="5:5" x14ac:dyDescent="0.2">
      <c r="E1782" s="77"/>
    </row>
    <row r="1783" spans="5:5" x14ac:dyDescent="0.2">
      <c r="E1783" s="77"/>
    </row>
    <row r="1784" spans="5:5" x14ac:dyDescent="0.2">
      <c r="E1784" s="77"/>
    </row>
    <row r="1785" spans="5:5" x14ac:dyDescent="0.2">
      <c r="E1785" s="77"/>
    </row>
    <row r="1786" spans="5:5" x14ac:dyDescent="0.2">
      <c r="E1786" s="77"/>
    </row>
    <row r="1787" spans="5:5" x14ac:dyDescent="0.2">
      <c r="E1787" s="77"/>
    </row>
    <row r="1788" spans="5:5" x14ac:dyDescent="0.2">
      <c r="E1788" s="77"/>
    </row>
    <row r="1789" spans="5:5" x14ac:dyDescent="0.2">
      <c r="E1789" s="77"/>
    </row>
    <row r="1790" spans="5:5" x14ac:dyDescent="0.2">
      <c r="E1790" s="77"/>
    </row>
    <row r="1791" spans="5:5" x14ac:dyDescent="0.2">
      <c r="E1791" s="77"/>
    </row>
    <row r="1792" spans="5:5" x14ac:dyDescent="0.2">
      <c r="E1792" s="77"/>
    </row>
    <row r="1793" spans="5:5" x14ac:dyDescent="0.2">
      <c r="E1793" s="77"/>
    </row>
    <row r="1794" spans="5:5" x14ac:dyDescent="0.2">
      <c r="E1794" s="77"/>
    </row>
    <row r="1795" spans="5:5" x14ac:dyDescent="0.2">
      <c r="E1795" s="77"/>
    </row>
    <row r="1796" spans="5:5" x14ac:dyDescent="0.2">
      <c r="E1796" s="77"/>
    </row>
    <row r="1797" spans="5:5" x14ac:dyDescent="0.2">
      <c r="E1797" s="77"/>
    </row>
    <row r="1798" spans="5:5" x14ac:dyDescent="0.2">
      <c r="E1798" s="77"/>
    </row>
    <row r="1799" spans="5:5" x14ac:dyDescent="0.2">
      <c r="E1799" s="77"/>
    </row>
    <row r="1800" spans="5:5" x14ac:dyDescent="0.2">
      <c r="E1800" s="77"/>
    </row>
    <row r="1801" spans="5:5" x14ac:dyDescent="0.2">
      <c r="E1801" s="77"/>
    </row>
    <row r="1802" spans="5:5" x14ac:dyDescent="0.2">
      <c r="E1802" s="77"/>
    </row>
    <row r="1803" spans="5:5" x14ac:dyDescent="0.2">
      <c r="E1803" s="77"/>
    </row>
    <row r="1804" spans="5:5" x14ac:dyDescent="0.2">
      <c r="E1804" s="77"/>
    </row>
    <row r="1805" spans="5:5" x14ac:dyDescent="0.2">
      <c r="E1805" s="77"/>
    </row>
    <row r="1806" spans="5:5" x14ac:dyDescent="0.2">
      <c r="E1806" s="77"/>
    </row>
    <row r="1807" spans="5:5" x14ac:dyDescent="0.2">
      <c r="E1807" s="77"/>
    </row>
    <row r="1808" spans="5:5" x14ac:dyDescent="0.2">
      <c r="E1808" s="77"/>
    </row>
    <row r="1809" spans="5:5" x14ac:dyDescent="0.2">
      <c r="E1809" s="77"/>
    </row>
    <row r="1810" spans="5:5" x14ac:dyDescent="0.2">
      <c r="E1810" s="77"/>
    </row>
    <row r="1811" spans="5:5" x14ac:dyDescent="0.2">
      <c r="E1811" s="77"/>
    </row>
    <row r="1812" spans="5:5" x14ac:dyDescent="0.2">
      <c r="E1812" s="77"/>
    </row>
    <row r="1813" spans="5:5" x14ac:dyDescent="0.2">
      <c r="E1813" s="77"/>
    </row>
    <row r="1814" spans="5:5" x14ac:dyDescent="0.2">
      <c r="E1814" s="77"/>
    </row>
    <row r="1815" spans="5:5" x14ac:dyDescent="0.2">
      <c r="E1815" s="77"/>
    </row>
    <row r="1816" spans="5:5" x14ac:dyDescent="0.2">
      <c r="E1816" s="77"/>
    </row>
    <row r="1817" spans="5:5" x14ac:dyDescent="0.2">
      <c r="E1817" s="77"/>
    </row>
    <row r="1818" spans="5:5" x14ac:dyDescent="0.2">
      <c r="E1818" s="77"/>
    </row>
    <row r="1819" spans="5:5" x14ac:dyDescent="0.2">
      <c r="E1819" s="77"/>
    </row>
    <row r="1820" spans="5:5" x14ac:dyDescent="0.2">
      <c r="E1820" s="77"/>
    </row>
    <row r="1821" spans="5:5" x14ac:dyDescent="0.2">
      <c r="E1821" s="77"/>
    </row>
    <row r="1822" spans="5:5" x14ac:dyDescent="0.2">
      <c r="E1822" s="77"/>
    </row>
    <row r="1823" spans="5:5" x14ac:dyDescent="0.2">
      <c r="E1823" s="77"/>
    </row>
    <row r="1824" spans="5:5" x14ac:dyDescent="0.2">
      <c r="E1824" s="77"/>
    </row>
    <row r="1825" spans="5:5" x14ac:dyDescent="0.2">
      <c r="E1825" s="77"/>
    </row>
    <row r="1826" spans="5:5" x14ac:dyDescent="0.2">
      <c r="E1826" s="77"/>
    </row>
    <row r="1827" spans="5:5" x14ac:dyDescent="0.2">
      <c r="E1827" s="77"/>
    </row>
    <row r="1828" spans="5:5" x14ac:dyDescent="0.2">
      <c r="E1828" s="77"/>
    </row>
    <row r="1829" spans="5:5" x14ac:dyDescent="0.2">
      <c r="E1829" s="77"/>
    </row>
    <row r="1830" spans="5:5" x14ac:dyDescent="0.2">
      <c r="E1830" s="77"/>
    </row>
    <row r="1831" spans="5:5" x14ac:dyDescent="0.2">
      <c r="E1831" s="77"/>
    </row>
    <row r="1832" spans="5:5" x14ac:dyDescent="0.2">
      <c r="E1832" s="77"/>
    </row>
    <row r="1833" spans="5:5" x14ac:dyDescent="0.2">
      <c r="E1833" s="77"/>
    </row>
    <row r="1834" spans="5:5" x14ac:dyDescent="0.2">
      <c r="E1834" s="77"/>
    </row>
    <row r="1835" spans="5:5" x14ac:dyDescent="0.2">
      <c r="E1835" s="77"/>
    </row>
    <row r="1836" spans="5:5" x14ac:dyDescent="0.2">
      <c r="E1836" s="77"/>
    </row>
    <row r="1837" spans="5:5" x14ac:dyDescent="0.2">
      <c r="E1837" s="77"/>
    </row>
    <row r="1838" spans="5:5" x14ac:dyDescent="0.2">
      <c r="E1838" s="77"/>
    </row>
    <row r="1839" spans="5:5" x14ac:dyDescent="0.2">
      <c r="E1839" s="77"/>
    </row>
    <row r="1840" spans="5:5" x14ac:dyDescent="0.2">
      <c r="E1840" s="77"/>
    </row>
    <row r="1841" spans="5:5" x14ac:dyDescent="0.2">
      <c r="E1841" s="77"/>
    </row>
    <row r="1842" spans="5:5" x14ac:dyDescent="0.2">
      <c r="E1842" s="77"/>
    </row>
    <row r="1843" spans="5:5" x14ac:dyDescent="0.2">
      <c r="E1843" s="77"/>
    </row>
    <row r="1844" spans="5:5" x14ac:dyDescent="0.2">
      <c r="E1844" s="77"/>
    </row>
    <row r="1845" spans="5:5" x14ac:dyDescent="0.2">
      <c r="E1845" s="77"/>
    </row>
    <row r="1846" spans="5:5" x14ac:dyDescent="0.2">
      <c r="E1846" s="77"/>
    </row>
    <row r="1847" spans="5:5" x14ac:dyDescent="0.2">
      <c r="E1847" s="77"/>
    </row>
    <row r="1848" spans="5:5" x14ac:dyDescent="0.2">
      <c r="E1848" s="77"/>
    </row>
    <row r="1849" spans="5:5" x14ac:dyDescent="0.2">
      <c r="E1849" s="77"/>
    </row>
    <row r="1850" spans="5:5" x14ac:dyDescent="0.2">
      <c r="E1850" s="77"/>
    </row>
    <row r="1851" spans="5:5" x14ac:dyDescent="0.2">
      <c r="E1851" s="77"/>
    </row>
    <row r="1852" spans="5:5" x14ac:dyDescent="0.2">
      <c r="E1852" s="77"/>
    </row>
    <row r="1853" spans="5:5" x14ac:dyDescent="0.2">
      <c r="E1853" s="77"/>
    </row>
    <row r="1854" spans="5:5" x14ac:dyDescent="0.2">
      <c r="E1854" s="77"/>
    </row>
    <row r="1855" spans="5:5" x14ac:dyDescent="0.2">
      <c r="E1855" s="77"/>
    </row>
    <row r="1856" spans="5:5" x14ac:dyDescent="0.2">
      <c r="E1856" s="77"/>
    </row>
    <row r="1857" spans="5:5" x14ac:dyDescent="0.2">
      <c r="E1857" s="77"/>
    </row>
    <row r="1858" spans="5:5" x14ac:dyDescent="0.2">
      <c r="E1858" s="77"/>
    </row>
    <row r="1859" spans="5:5" x14ac:dyDescent="0.2">
      <c r="E1859" s="77"/>
    </row>
    <row r="1860" spans="5:5" x14ac:dyDescent="0.2">
      <c r="E1860" s="77"/>
    </row>
    <row r="1861" spans="5:5" x14ac:dyDescent="0.2">
      <c r="E1861" s="77"/>
    </row>
    <row r="1862" spans="5:5" x14ac:dyDescent="0.2">
      <c r="E1862" s="77"/>
    </row>
    <row r="1863" spans="5:5" x14ac:dyDescent="0.2">
      <c r="E1863" s="77"/>
    </row>
    <row r="1864" spans="5:5" x14ac:dyDescent="0.2">
      <c r="E1864" s="77"/>
    </row>
    <row r="1865" spans="5:5" x14ac:dyDescent="0.2">
      <c r="E1865" s="77"/>
    </row>
    <row r="1866" spans="5:5" x14ac:dyDescent="0.2">
      <c r="E1866" s="77"/>
    </row>
    <row r="1867" spans="5:5" x14ac:dyDescent="0.2">
      <c r="E1867" s="77"/>
    </row>
    <row r="1868" spans="5:5" x14ac:dyDescent="0.2">
      <c r="E1868" s="77"/>
    </row>
    <row r="1869" spans="5:5" x14ac:dyDescent="0.2">
      <c r="E1869" s="77"/>
    </row>
    <row r="1870" spans="5:5" x14ac:dyDescent="0.2">
      <c r="E1870" s="77"/>
    </row>
    <row r="1871" spans="5:5" x14ac:dyDescent="0.2">
      <c r="E1871" s="77"/>
    </row>
    <row r="1872" spans="5:5" x14ac:dyDescent="0.2">
      <c r="E1872" s="77"/>
    </row>
    <row r="1873" spans="5:5" x14ac:dyDescent="0.2">
      <c r="E1873" s="77"/>
    </row>
    <row r="1874" spans="5:5" x14ac:dyDescent="0.2">
      <c r="E1874" s="77"/>
    </row>
    <row r="1875" spans="5:5" x14ac:dyDescent="0.2">
      <c r="E1875" s="77"/>
    </row>
    <row r="1876" spans="5:5" x14ac:dyDescent="0.2">
      <c r="E1876" s="77"/>
    </row>
    <row r="1877" spans="5:5" x14ac:dyDescent="0.2">
      <c r="E1877" s="77"/>
    </row>
    <row r="1878" spans="5:5" x14ac:dyDescent="0.2">
      <c r="E1878" s="77"/>
    </row>
    <row r="1879" spans="5:5" x14ac:dyDescent="0.2">
      <c r="E1879" s="77"/>
    </row>
    <row r="1880" spans="5:5" x14ac:dyDescent="0.2">
      <c r="E1880" s="77"/>
    </row>
    <row r="1881" spans="5:5" x14ac:dyDescent="0.2">
      <c r="E1881" s="77"/>
    </row>
    <row r="1882" spans="5:5" x14ac:dyDescent="0.2">
      <c r="E1882" s="77"/>
    </row>
    <row r="1883" spans="5:5" x14ac:dyDescent="0.2">
      <c r="E1883" s="77"/>
    </row>
    <row r="1884" spans="5:5" x14ac:dyDescent="0.2">
      <c r="E1884" s="77"/>
    </row>
    <row r="1885" spans="5:5" x14ac:dyDescent="0.2">
      <c r="E1885" s="77"/>
    </row>
    <row r="1886" spans="5:5" x14ac:dyDescent="0.2">
      <c r="E1886" s="77"/>
    </row>
    <row r="1887" spans="5:5" x14ac:dyDescent="0.2">
      <c r="E1887" s="77"/>
    </row>
    <row r="1888" spans="5:5" x14ac:dyDescent="0.2">
      <c r="E1888" s="77"/>
    </row>
    <row r="1889" spans="5:5" x14ac:dyDescent="0.2">
      <c r="E1889" s="77"/>
    </row>
    <row r="1890" spans="5:5" x14ac:dyDescent="0.2">
      <c r="E1890" s="77"/>
    </row>
    <row r="1891" spans="5:5" x14ac:dyDescent="0.2">
      <c r="E1891" s="77"/>
    </row>
    <row r="1892" spans="5:5" x14ac:dyDescent="0.2">
      <c r="E1892" s="77"/>
    </row>
    <row r="1893" spans="5:5" x14ac:dyDescent="0.2">
      <c r="E1893" s="77"/>
    </row>
    <row r="1894" spans="5:5" x14ac:dyDescent="0.2">
      <c r="E1894" s="77"/>
    </row>
    <row r="1895" spans="5:5" x14ac:dyDescent="0.2">
      <c r="E1895" s="77"/>
    </row>
    <row r="1896" spans="5:5" x14ac:dyDescent="0.2">
      <c r="E1896" s="77"/>
    </row>
    <row r="1897" spans="5:5" x14ac:dyDescent="0.2">
      <c r="E1897" s="77"/>
    </row>
    <row r="1898" spans="5:5" x14ac:dyDescent="0.2">
      <c r="E1898" s="77"/>
    </row>
    <row r="1899" spans="5:5" x14ac:dyDescent="0.2">
      <c r="E1899" s="77"/>
    </row>
    <row r="1900" spans="5:5" x14ac:dyDescent="0.2">
      <c r="E1900" s="77"/>
    </row>
    <row r="1901" spans="5:5" x14ac:dyDescent="0.2">
      <c r="E1901" s="77"/>
    </row>
    <row r="1902" spans="5:5" x14ac:dyDescent="0.2">
      <c r="E1902" s="77"/>
    </row>
    <row r="1903" spans="5:5" x14ac:dyDescent="0.2">
      <c r="E1903" s="77"/>
    </row>
    <row r="1904" spans="5:5" x14ac:dyDescent="0.2">
      <c r="E1904" s="77"/>
    </row>
    <row r="1905" spans="5:5" x14ac:dyDescent="0.2">
      <c r="E1905" s="77"/>
    </row>
    <row r="1906" spans="5:5" x14ac:dyDescent="0.2">
      <c r="E1906" s="77"/>
    </row>
    <row r="1907" spans="5:5" x14ac:dyDescent="0.2">
      <c r="E1907" s="77"/>
    </row>
    <row r="1908" spans="5:5" x14ac:dyDescent="0.2">
      <c r="E1908" s="77"/>
    </row>
    <row r="1909" spans="5:5" x14ac:dyDescent="0.2">
      <c r="E1909" s="77"/>
    </row>
    <row r="1910" spans="5:5" x14ac:dyDescent="0.2">
      <c r="E1910" s="77"/>
    </row>
    <row r="1911" spans="5:5" x14ac:dyDescent="0.2">
      <c r="E1911" s="77"/>
    </row>
    <row r="1912" spans="5:5" x14ac:dyDescent="0.2">
      <c r="E1912" s="77"/>
    </row>
    <row r="1913" spans="5:5" x14ac:dyDescent="0.2">
      <c r="E1913" s="77"/>
    </row>
    <row r="1914" spans="5:5" x14ac:dyDescent="0.2">
      <c r="E1914" s="77"/>
    </row>
    <row r="1915" spans="5:5" x14ac:dyDescent="0.2">
      <c r="E1915" s="77"/>
    </row>
    <row r="1916" spans="5:5" x14ac:dyDescent="0.2">
      <c r="E1916" s="77"/>
    </row>
    <row r="1917" spans="5:5" x14ac:dyDescent="0.2">
      <c r="E1917" s="77"/>
    </row>
    <row r="1918" spans="5:5" x14ac:dyDescent="0.2">
      <c r="E1918" s="77"/>
    </row>
    <row r="1919" spans="5:5" x14ac:dyDescent="0.2">
      <c r="E1919" s="77"/>
    </row>
    <row r="1920" spans="5:5" x14ac:dyDescent="0.2">
      <c r="E1920" s="77"/>
    </row>
    <row r="1921" spans="5:5" x14ac:dyDescent="0.2">
      <c r="E1921" s="77"/>
    </row>
    <row r="1922" spans="5:5" x14ac:dyDescent="0.2">
      <c r="E1922" s="77"/>
    </row>
    <row r="1923" spans="5:5" x14ac:dyDescent="0.2">
      <c r="E1923" s="77"/>
    </row>
    <row r="1924" spans="5:5" x14ac:dyDescent="0.2">
      <c r="E1924" s="77"/>
    </row>
    <row r="1925" spans="5:5" x14ac:dyDescent="0.2">
      <c r="E1925" s="77"/>
    </row>
    <row r="1926" spans="5:5" x14ac:dyDescent="0.2">
      <c r="E1926" s="77"/>
    </row>
    <row r="1927" spans="5:5" x14ac:dyDescent="0.2">
      <c r="E1927" s="77"/>
    </row>
    <row r="1928" spans="5:5" x14ac:dyDescent="0.2">
      <c r="E1928" s="77"/>
    </row>
    <row r="1929" spans="5:5" x14ac:dyDescent="0.2">
      <c r="E1929" s="77"/>
    </row>
    <row r="1930" spans="5:5" x14ac:dyDescent="0.2">
      <c r="E1930" s="77"/>
    </row>
    <row r="1931" spans="5:5" x14ac:dyDescent="0.2">
      <c r="E1931" s="77"/>
    </row>
    <row r="1932" spans="5:5" x14ac:dyDescent="0.2">
      <c r="E1932" s="77"/>
    </row>
    <row r="1933" spans="5:5" x14ac:dyDescent="0.2">
      <c r="E1933" s="77"/>
    </row>
    <row r="1934" spans="5:5" x14ac:dyDescent="0.2">
      <c r="E1934" s="77"/>
    </row>
    <row r="1935" spans="5:5" x14ac:dyDescent="0.2">
      <c r="E1935" s="77"/>
    </row>
    <row r="1936" spans="5:5" x14ac:dyDescent="0.2">
      <c r="E1936" s="77"/>
    </row>
    <row r="1937" spans="5:5" x14ac:dyDescent="0.2">
      <c r="E1937" s="77"/>
    </row>
    <row r="1938" spans="5:5" x14ac:dyDescent="0.2">
      <c r="E1938" s="77"/>
    </row>
    <row r="1939" spans="5:5" x14ac:dyDescent="0.2">
      <c r="E1939" s="77"/>
    </row>
    <row r="1940" spans="5:5" x14ac:dyDescent="0.2">
      <c r="E1940" s="77"/>
    </row>
    <row r="1941" spans="5:5" x14ac:dyDescent="0.2">
      <c r="E1941" s="77"/>
    </row>
    <row r="1942" spans="5:5" x14ac:dyDescent="0.2">
      <c r="E1942" s="77"/>
    </row>
    <row r="1943" spans="5:5" x14ac:dyDescent="0.2">
      <c r="E1943" s="77"/>
    </row>
    <row r="1944" spans="5:5" x14ac:dyDescent="0.2">
      <c r="E1944" s="77"/>
    </row>
    <row r="1945" spans="5:5" x14ac:dyDescent="0.2">
      <c r="E1945" s="77"/>
    </row>
    <row r="1946" spans="5:5" x14ac:dyDescent="0.2">
      <c r="E1946" s="77"/>
    </row>
    <row r="1947" spans="5:5" x14ac:dyDescent="0.2">
      <c r="E1947" s="77"/>
    </row>
    <row r="1948" spans="5:5" x14ac:dyDescent="0.2">
      <c r="E1948" s="77"/>
    </row>
    <row r="1949" spans="5:5" x14ac:dyDescent="0.2">
      <c r="E1949" s="77"/>
    </row>
    <row r="1950" spans="5:5" x14ac:dyDescent="0.2">
      <c r="E1950" s="77"/>
    </row>
    <row r="1951" spans="5:5" x14ac:dyDescent="0.2">
      <c r="E1951" s="77"/>
    </row>
    <row r="1952" spans="5:5" x14ac:dyDescent="0.2">
      <c r="E1952" s="77"/>
    </row>
    <row r="1953" spans="5:5" x14ac:dyDescent="0.2">
      <c r="E1953" s="77"/>
    </row>
    <row r="1954" spans="5:5" x14ac:dyDescent="0.2">
      <c r="E1954" s="77"/>
    </row>
    <row r="1955" spans="5:5" x14ac:dyDescent="0.2">
      <c r="E1955" s="77"/>
    </row>
    <row r="1956" spans="5:5" x14ac:dyDescent="0.2">
      <c r="E1956" s="77"/>
    </row>
    <row r="1957" spans="5:5" x14ac:dyDescent="0.2">
      <c r="E1957" s="77"/>
    </row>
    <row r="1958" spans="5:5" x14ac:dyDescent="0.2">
      <c r="E1958" s="77"/>
    </row>
    <row r="1959" spans="5:5" x14ac:dyDescent="0.2">
      <c r="E1959" s="77"/>
    </row>
    <row r="1960" spans="5:5" x14ac:dyDescent="0.2">
      <c r="E1960" s="77"/>
    </row>
    <row r="1961" spans="5:5" x14ac:dyDescent="0.2">
      <c r="E1961" s="77"/>
    </row>
    <row r="1962" spans="5:5" x14ac:dyDescent="0.2">
      <c r="E1962" s="77"/>
    </row>
    <row r="1963" spans="5:5" x14ac:dyDescent="0.2">
      <c r="E1963" s="77"/>
    </row>
    <row r="1964" spans="5:5" x14ac:dyDescent="0.2">
      <c r="E1964" s="77"/>
    </row>
    <row r="1965" spans="5:5" x14ac:dyDescent="0.2">
      <c r="E1965" s="77"/>
    </row>
    <row r="1966" spans="5:5" x14ac:dyDescent="0.2">
      <c r="E1966" s="77"/>
    </row>
    <row r="1967" spans="5:5" x14ac:dyDescent="0.2">
      <c r="E1967" s="77"/>
    </row>
    <row r="1968" spans="5:5" x14ac:dyDescent="0.2">
      <c r="E1968" s="77"/>
    </row>
    <row r="1969" spans="5:5" x14ac:dyDescent="0.2">
      <c r="E1969" s="77"/>
    </row>
    <row r="1970" spans="5:5" x14ac:dyDescent="0.2">
      <c r="E1970" s="77"/>
    </row>
    <row r="1971" spans="5:5" x14ac:dyDescent="0.2">
      <c r="E1971" s="77"/>
    </row>
    <row r="1972" spans="5:5" x14ac:dyDescent="0.2">
      <c r="E1972" s="77"/>
    </row>
    <row r="1973" spans="5:5" x14ac:dyDescent="0.2">
      <c r="E1973" s="77"/>
    </row>
    <row r="1974" spans="5:5" x14ac:dyDescent="0.2">
      <c r="E1974" s="77"/>
    </row>
    <row r="1975" spans="5:5" x14ac:dyDescent="0.2">
      <c r="E1975" s="77"/>
    </row>
    <row r="1976" spans="5:5" x14ac:dyDescent="0.2">
      <c r="E1976" s="77"/>
    </row>
    <row r="1977" spans="5:5" x14ac:dyDescent="0.2">
      <c r="E1977" s="77"/>
    </row>
    <row r="1978" spans="5:5" x14ac:dyDescent="0.2">
      <c r="E1978" s="77"/>
    </row>
    <row r="1979" spans="5:5" x14ac:dyDescent="0.2">
      <c r="E1979" s="77"/>
    </row>
    <row r="1980" spans="5:5" x14ac:dyDescent="0.2">
      <c r="E1980" s="77"/>
    </row>
    <row r="1981" spans="5:5" x14ac:dyDescent="0.2">
      <c r="E1981" s="77"/>
    </row>
    <row r="1982" spans="5:5" x14ac:dyDescent="0.2">
      <c r="E1982" s="77"/>
    </row>
    <row r="1983" spans="5:5" x14ac:dyDescent="0.2">
      <c r="E1983" s="77"/>
    </row>
    <row r="1984" spans="5:5" x14ac:dyDescent="0.2">
      <c r="E1984" s="77"/>
    </row>
    <row r="1985" spans="5:5" x14ac:dyDescent="0.2">
      <c r="E1985" s="77"/>
    </row>
    <row r="1986" spans="5:5" x14ac:dyDescent="0.2">
      <c r="E1986" s="77"/>
    </row>
    <row r="1987" spans="5:5" x14ac:dyDescent="0.2">
      <c r="E1987" s="77"/>
    </row>
    <row r="1988" spans="5:5" x14ac:dyDescent="0.2">
      <c r="E1988" s="77"/>
    </row>
    <row r="1989" spans="5:5" x14ac:dyDescent="0.2">
      <c r="E1989" s="77"/>
    </row>
    <row r="1990" spans="5:5" x14ac:dyDescent="0.2">
      <c r="E1990" s="77"/>
    </row>
    <row r="1991" spans="5:5" x14ac:dyDescent="0.2">
      <c r="E1991" s="77"/>
    </row>
    <row r="1992" spans="5:5" x14ac:dyDescent="0.2">
      <c r="E1992" s="77"/>
    </row>
    <row r="1993" spans="5:5" x14ac:dyDescent="0.2">
      <c r="E1993" s="77"/>
    </row>
    <row r="1994" spans="5:5" x14ac:dyDescent="0.2">
      <c r="E1994" s="77"/>
    </row>
    <row r="1995" spans="5:5" x14ac:dyDescent="0.2">
      <c r="E1995" s="77"/>
    </row>
    <row r="1996" spans="5:5" x14ac:dyDescent="0.2">
      <c r="E1996" s="77"/>
    </row>
    <row r="1997" spans="5:5" x14ac:dyDescent="0.2">
      <c r="E1997" s="77"/>
    </row>
    <row r="1998" spans="5:5" x14ac:dyDescent="0.2">
      <c r="E1998" s="77"/>
    </row>
    <row r="1999" spans="5:5" x14ac:dyDescent="0.2">
      <c r="E1999" s="77"/>
    </row>
    <row r="2000" spans="5:5" x14ac:dyDescent="0.2">
      <c r="E2000" s="77"/>
    </row>
    <row r="2001" spans="5:5" x14ac:dyDescent="0.2">
      <c r="E2001" s="77"/>
    </row>
    <row r="2002" spans="5:5" x14ac:dyDescent="0.2">
      <c r="E2002" s="77"/>
    </row>
    <row r="2003" spans="5:5" x14ac:dyDescent="0.2">
      <c r="E2003" s="77"/>
    </row>
    <row r="2004" spans="5:5" x14ac:dyDescent="0.2">
      <c r="E2004" s="77"/>
    </row>
    <row r="2005" spans="5:5" x14ac:dyDescent="0.2">
      <c r="E2005" s="77"/>
    </row>
    <row r="2006" spans="5:5" x14ac:dyDescent="0.2">
      <c r="E2006" s="77"/>
    </row>
    <row r="2007" spans="5:5" x14ac:dyDescent="0.2">
      <c r="E2007" s="77"/>
    </row>
    <row r="2008" spans="5:5" x14ac:dyDescent="0.2">
      <c r="E2008" s="77"/>
    </row>
    <row r="2009" spans="5:5" x14ac:dyDescent="0.2">
      <c r="E2009" s="77"/>
    </row>
    <row r="2010" spans="5:5" x14ac:dyDescent="0.2">
      <c r="E2010" s="77"/>
    </row>
    <row r="2011" spans="5:5" x14ac:dyDescent="0.2">
      <c r="E2011" s="77"/>
    </row>
    <row r="2012" spans="5:5" x14ac:dyDescent="0.2">
      <c r="E2012" s="77"/>
    </row>
    <row r="2013" spans="5:5" x14ac:dyDescent="0.2">
      <c r="E2013" s="77"/>
    </row>
    <row r="2014" spans="5:5" x14ac:dyDescent="0.2">
      <c r="E2014" s="77"/>
    </row>
    <row r="2015" spans="5:5" x14ac:dyDescent="0.2">
      <c r="E2015" s="77"/>
    </row>
    <row r="2016" spans="5:5" x14ac:dyDescent="0.2">
      <c r="E2016" s="77"/>
    </row>
    <row r="2017" spans="5:5" x14ac:dyDescent="0.2">
      <c r="E2017" s="77"/>
    </row>
    <row r="2018" spans="5:5" x14ac:dyDescent="0.2">
      <c r="E2018" s="77"/>
    </row>
    <row r="2019" spans="5:5" x14ac:dyDescent="0.2">
      <c r="E2019" s="77"/>
    </row>
    <row r="2020" spans="5:5" x14ac:dyDescent="0.2">
      <c r="E2020" s="77"/>
    </row>
    <row r="2021" spans="5:5" x14ac:dyDescent="0.2">
      <c r="E2021" s="77"/>
    </row>
    <row r="2022" spans="5:5" x14ac:dyDescent="0.2">
      <c r="E2022" s="77"/>
    </row>
    <row r="2023" spans="5:5" x14ac:dyDescent="0.2">
      <c r="E2023" s="77"/>
    </row>
    <row r="2024" spans="5:5" x14ac:dyDescent="0.2">
      <c r="E2024" s="77"/>
    </row>
    <row r="2025" spans="5:5" x14ac:dyDescent="0.2">
      <c r="E2025" s="77"/>
    </row>
    <row r="2026" spans="5:5" x14ac:dyDescent="0.2">
      <c r="E2026" s="77"/>
    </row>
    <row r="2027" spans="5:5" x14ac:dyDescent="0.2">
      <c r="E2027" s="77"/>
    </row>
    <row r="2028" spans="5:5" x14ac:dyDescent="0.2">
      <c r="E2028" s="77"/>
    </row>
    <row r="2029" spans="5:5" x14ac:dyDescent="0.2">
      <c r="E2029" s="77"/>
    </row>
    <row r="2030" spans="5:5" x14ac:dyDescent="0.2">
      <c r="E2030" s="77"/>
    </row>
    <row r="2031" spans="5:5" x14ac:dyDescent="0.2">
      <c r="E2031" s="77"/>
    </row>
    <row r="2032" spans="5:5" x14ac:dyDescent="0.2">
      <c r="E2032" s="77"/>
    </row>
    <row r="2033" spans="5:5" x14ac:dyDescent="0.2">
      <c r="E2033" s="77"/>
    </row>
    <row r="2034" spans="5:5" x14ac:dyDescent="0.2">
      <c r="E2034" s="77"/>
    </row>
    <row r="2035" spans="5:5" x14ac:dyDescent="0.2">
      <c r="E2035" s="77"/>
    </row>
    <row r="2036" spans="5:5" x14ac:dyDescent="0.2">
      <c r="E2036" s="77"/>
    </row>
    <row r="2037" spans="5:5" x14ac:dyDescent="0.2">
      <c r="E2037" s="77"/>
    </row>
    <row r="2038" spans="5:5" x14ac:dyDescent="0.2">
      <c r="E2038" s="77"/>
    </row>
    <row r="2039" spans="5:5" x14ac:dyDescent="0.2">
      <c r="E2039" s="77"/>
    </row>
    <row r="2040" spans="5:5" x14ac:dyDescent="0.2">
      <c r="E2040" s="77"/>
    </row>
    <row r="2041" spans="5:5" x14ac:dyDescent="0.2">
      <c r="E2041" s="77"/>
    </row>
    <row r="2042" spans="5:5" x14ac:dyDescent="0.2">
      <c r="E2042" s="77"/>
    </row>
    <row r="2043" spans="5:5" x14ac:dyDescent="0.2">
      <c r="E2043" s="77"/>
    </row>
    <row r="2044" spans="5:5" x14ac:dyDescent="0.2">
      <c r="E2044" s="77"/>
    </row>
    <row r="2045" spans="5:5" x14ac:dyDescent="0.2">
      <c r="E2045" s="77"/>
    </row>
    <row r="2046" spans="5:5" x14ac:dyDescent="0.2">
      <c r="E2046" s="77"/>
    </row>
    <row r="2047" spans="5:5" x14ac:dyDescent="0.2">
      <c r="E2047" s="77"/>
    </row>
    <row r="2048" spans="5:5" x14ac:dyDescent="0.2">
      <c r="E2048" s="77"/>
    </row>
    <row r="2049" spans="5:5" x14ac:dyDescent="0.2">
      <c r="E2049" s="77"/>
    </row>
    <row r="2050" spans="5:5" x14ac:dyDescent="0.2">
      <c r="E2050" s="77"/>
    </row>
    <row r="2051" spans="5:5" x14ac:dyDescent="0.2">
      <c r="E2051" s="77"/>
    </row>
    <row r="2052" spans="5:5" x14ac:dyDescent="0.2">
      <c r="E2052" s="77"/>
    </row>
    <row r="2053" spans="5:5" x14ac:dyDescent="0.2">
      <c r="E2053" s="77"/>
    </row>
    <row r="2054" spans="5:5" x14ac:dyDescent="0.2">
      <c r="E2054" s="77"/>
    </row>
    <row r="2055" spans="5:5" x14ac:dyDescent="0.2">
      <c r="E2055" s="77"/>
    </row>
    <row r="2056" spans="5:5" x14ac:dyDescent="0.2">
      <c r="E2056" s="77"/>
    </row>
    <row r="2057" spans="5:5" x14ac:dyDescent="0.2">
      <c r="E2057" s="77"/>
    </row>
    <row r="2058" spans="5:5" x14ac:dyDescent="0.2">
      <c r="E2058" s="77"/>
    </row>
    <row r="2059" spans="5:5" x14ac:dyDescent="0.2">
      <c r="E2059" s="77"/>
    </row>
    <row r="2060" spans="5:5" x14ac:dyDescent="0.2">
      <c r="E2060" s="77"/>
    </row>
    <row r="2061" spans="5:5" x14ac:dyDescent="0.2">
      <c r="E2061" s="77"/>
    </row>
    <row r="2062" spans="5:5" x14ac:dyDescent="0.2">
      <c r="E2062" s="77"/>
    </row>
    <row r="2063" spans="5:5" x14ac:dyDescent="0.2">
      <c r="E2063" s="77"/>
    </row>
    <row r="2064" spans="5:5" x14ac:dyDescent="0.2">
      <c r="E2064" s="77"/>
    </row>
    <row r="2065" spans="5:5" x14ac:dyDescent="0.2">
      <c r="E2065" s="77"/>
    </row>
    <row r="2066" spans="5:5" x14ac:dyDescent="0.2">
      <c r="E2066" s="77"/>
    </row>
    <row r="2067" spans="5:5" x14ac:dyDescent="0.2">
      <c r="E2067" s="77"/>
    </row>
    <row r="2068" spans="5:5" x14ac:dyDescent="0.2">
      <c r="E2068" s="77"/>
    </row>
    <row r="2069" spans="5:5" x14ac:dyDescent="0.2">
      <c r="E2069" s="77"/>
    </row>
    <row r="2070" spans="5:5" x14ac:dyDescent="0.2">
      <c r="E2070" s="77"/>
    </row>
    <row r="2071" spans="5:5" x14ac:dyDescent="0.2">
      <c r="E2071" s="77"/>
    </row>
    <row r="2072" spans="5:5" x14ac:dyDescent="0.2">
      <c r="E2072" s="77"/>
    </row>
    <row r="2073" spans="5:5" x14ac:dyDescent="0.2">
      <c r="E2073" s="77"/>
    </row>
    <row r="2074" spans="5:5" x14ac:dyDescent="0.2">
      <c r="E2074" s="77"/>
    </row>
    <row r="2075" spans="5:5" x14ac:dyDescent="0.2">
      <c r="E2075" s="77"/>
    </row>
    <row r="2076" spans="5:5" x14ac:dyDescent="0.2">
      <c r="E2076" s="77"/>
    </row>
    <row r="2077" spans="5:5" x14ac:dyDescent="0.2">
      <c r="E2077" s="77"/>
    </row>
    <row r="2078" spans="5:5" x14ac:dyDescent="0.2">
      <c r="E2078" s="77"/>
    </row>
    <row r="2079" spans="5:5" x14ac:dyDescent="0.2">
      <c r="E2079" s="77"/>
    </row>
    <row r="2080" spans="5:5" x14ac:dyDescent="0.2">
      <c r="E2080" s="77"/>
    </row>
    <row r="2081" spans="5:5" x14ac:dyDescent="0.2">
      <c r="E2081" s="77"/>
    </row>
    <row r="2082" spans="5:5" x14ac:dyDescent="0.2">
      <c r="E2082" s="77"/>
    </row>
    <row r="2083" spans="5:5" x14ac:dyDescent="0.2">
      <c r="E2083" s="77"/>
    </row>
    <row r="2084" spans="5:5" x14ac:dyDescent="0.2">
      <c r="E2084" s="77"/>
    </row>
    <row r="2085" spans="5:5" x14ac:dyDescent="0.2">
      <c r="E2085" s="77"/>
    </row>
    <row r="2086" spans="5:5" x14ac:dyDescent="0.2">
      <c r="E2086" s="77"/>
    </row>
    <row r="2087" spans="5:5" x14ac:dyDescent="0.2">
      <c r="E2087" s="77"/>
    </row>
    <row r="2088" spans="5:5" x14ac:dyDescent="0.2">
      <c r="E2088" s="77"/>
    </row>
    <row r="2089" spans="5:5" x14ac:dyDescent="0.2">
      <c r="E2089" s="77"/>
    </row>
    <row r="2090" spans="5:5" x14ac:dyDescent="0.2">
      <c r="E2090" s="77"/>
    </row>
    <row r="2091" spans="5:5" x14ac:dyDescent="0.2">
      <c r="E2091" s="77"/>
    </row>
    <row r="2092" spans="5:5" x14ac:dyDescent="0.2">
      <c r="E2092" s="77"/>
    </row>
    <row r="2093" spans="5:5" x14ac:dyDescent="0.2">
      <c r="E2093" s="77"/>
    </row>
    <row r="2094" spans="5:5" x14ac:dyDescent="0.2">
      <c r="E2094" s="77"/>
    </row>
    <row r="2095" spans="5:5" x14ac:dyDescent="0.2">
      <c r="E2095" s="77"/>
    </row>
    <row r="2096" spans="5:5" x14ac:dyDescent="0.2">
      <c r="E2096" s="77"/>
    </row>
    <row r="2097" spans="5:5" x14ac:dyDescent="0.2">
      <c r="E2097" s="77"/>
    </row>
    <row r="2098" spans="5:5" x14ac:dyDescent="0.2">
      <c r="E2098" s="77"/>
    </row>
    <row r="2099" spans="5:5" x14ac:dyDescent="0.2">
      <c r="E2099" s="77"/>
    </row>
    <row r="2100" spans="5:5" x14ac:dyDescent="0.2">
      <c r="E2100" s="77"/>
    </row>
    <row r="2101" spans="5:5" x14ac:dyDescent="0.2">
      <c r="E2101" s="77"/>
    </row>
    <row r="2102" spans="5:5" x14ac:dyDescent="0.2">
      <c r="E2102" s="77"/>
    </row>
    <row r="2103" spans="5:5" x14ac:dyDescent="0.2">
      <c r="E2103" s="77"/>
    </row>
    <row r="2104" spans="5:5" x14ac:dyDescent="0.2">
      <c r="E2104" s="77"/>
    </row>
    <row r="2105" spans="5:5" x14ac:dyDescent="0.2">
      <c r="E2105" s="77"/>
    </row>
    <row r="2106" spans="5:5" x14ac:dyDescent="0.2">
      <c r="E2106" s="77"/>
    </row>
    <row r="2107" spans="5:5" x14ac:dyDescent="0.2">
      <c r="E2107" s="77"/>
    </row>
    <row r="2108" spans="5:5" x14ac:dyDescent="0.2">
      <c r="E2108" s="77"/>
    </row>
    <row r="2109" spans="5:5" x14ac:dyDescent="0.2">
      <c r="E2109" s="77"/>
    </row>
    <row r="2110" spans="5:5" x14ac:dyDescent="0.2">
      <c r="E2110" s="77"/>
    </row>
    <row r="2111" spans="5:5" x14ac:dyDescent="0.2">
      <c r="E2111" s="77"/>
    </row>
    <row r="2112" spans="5:5" x14ac:dyDescent="0.2">
      <c r="E2112" s="77"/>
    </row>
    <row r="2113" spans="5:5" x14ac:dyDescent="0.2">
      <c r="E2113" s="77"/>
    </row>
    <row r="2114" spans="5:5" x14ac:dyDescent="0.2">
      <c r="E2114" s="77"/>
    </row>
    <row r="2115" spans="5:5" x14ac:dyDescent="0.2">
      <c r="E2115" s="77"/>
    </row>
    <row r="2116" spans="5:5" x14ac:dyDescent="0.2">
      <c r="E2116" s="77"/>
    </row>
    <row r="2117" spans="5:5" x14ac:dyDescent="0.2">
      <c r="E2117" s="77"/>
    </row>
    <row r="2118" spans="5:5" x14ac:dyDescent="0.2">
      <c r="E2118" s="77"/>
    </row>
    <row r="2119" spans="5:5" x14ac:dyDescent="0.2">
      <c r="E2119" s="77"/>
    </row>
    <row r="2120" spans="5:5" x14ac:dyDescent="0.2">
      <c r="E2120" s="77"/>
    </row>
    <row r="2121" spans="5:5" x14ac:dyDescent="0.2">
      <c r="E2121" s="77"/>
    </row>
    <row r="2122" spans="5:5" x14ac:dyDescent="0.2">
      <c r="E2122" s="77"/>
    </row>
    <row r="2123" spans="5:5" x14ac:dyDescent="0.2">
      <c r="E2123" s="77"/>
    </row>
    <row r="2124" spans="5:5" x14ac:dyDescent="0.2">
      <c r="E2124" s="77"/>
    </row>
    <row r="2125" spans="5:5" x14ac:dyDescent="0.2">
      <c r="E2125" s="77"/>
    </row>
    <row r="2126" spans="5:5" x14ac:dyDescent="0.2">
      <c r="E2126" s="77"/>
    </row>
    <row r="2127" spans="5:5" x14ac:dyDescent="0.2">
      <c r="E2127" s="77"/>
    </row>
    <row r="2128" spans="5:5" x14ac:dyDescent="0.2">
      <c r="E2128" s="77"/>
    </row>
    <row r="2129" spans="5:5" x14ac:dyDescent="0.2">
      <c r="E2129" s="77"/>
    </row>
    <row r="2130" spans="5:5" x14ac:dyDescent="0.2">
      <c r="E2130" s="77"/>
    </row>
    <row r="2131" spans="5:5" x14ac:dyDescent="0.2">
      <c r="E2131" s="77"/>
    </row>
    <row r="2132" spans="5:5" x14ac:dyDescent="0.2">
      <c r="E2132" s="77"/>
    </row>
    <row r="2133" spans="5:5" x14ac:dyDescent="0.2">
      <c r="E2133" s="77"/>
    </row>
    <row r="2134" spans="5:5" x14ac:dyDescent="0.2">
      <c r="E2134" s="77"/>
    </row>
    <row r="2135" spans="5:5" x14ac:dyDescent="0.2">
      <c r="E2135" s="77"/>
    </row>
    <row r="2136" spans="5:5" x14ac:dyDescent="0.2">
      <c r="E2136" s="77"/>
    </row>
    <row r="2137" spans="5:5" x14ac:dyDescent="0.2">
      <c r="E2137" s="77"/>
    </row>
    <row r="2138" spans="5:5" x14ac:dyDescent="0.2">
      <c r="E2138" s="77"/>
    </row>
    <row r="2139" spans="5:5" x14ac:dyDescent="0.2">
      <c r="E2139" s="77"/>
    </row>
    <row r="2140" spans="5:5" x14ac:dyDescent="0.2">
      <c r="E2140" s="77"/>
    </row>
    <row r="2141" spans="5:5" x14ac:dyDescent="0.2">
      <c r="E2141" s="77"/>
    </row>
    <row r="2142" spans="5:5" x14ac:dyDescent="0.2">
      <c r="E2142" s="77"/>
    </row>
    <row r="2143" spans="5:5" x14ac:dyDescent="0.2">
      <c r="E2143" s="77"/>
    </row>
    <row r="2144" spans="5:5" x14ac:dyDescent="0.2">
      <c r="E2144" s="77"/>
    </row>
    <row r="2145" spans="5:5" x14ac:dyDescent="0.2">
      <c r="E2145" s="77"/>
    </row>
    <row r="2146" spans="5:5" x14ac:dyDescent="0.2">
      <c r="E2146" s="77"/>
    </row>
    <row r="2147" spans="5:5" x14ac:dyDescent="0.2">
      <c r="E2147" s="77"/>
    </row>
    <row r="2148" spans="5:5" x14ac:dyDescent="0.2">
      <c r="E2148" s="77"/>
    </row>
    <row r="2149" spans="5:5" x14ac:dyDescent="0.2">
      <c r="E2149" s="77"/>
    </row>
    <row r="2150" spans="5:5" x14ac:dyDescent="0.2">
      <c r="E2150" s="77"/>
    </row>
    <row r="2151" spans="5:5" x14ac:dyDescent="0.2">
      <c r="E2151" s="77"/>
    </row>
    <row r="2152" spans="5:5" x14ac:dyDescent="0.2">
      <c r="E2152" s="77"/>
    </row>
    <row r="2153" spans="5:5" x14ac:dyDescent="0.2">
      <c r="E2153" s="77"/>
    </row>
    <row r="2154" spans="5:5" x14ac:dyDescent="0.2">
      <c r="E2154" s="77"/>
    </row>
    <row r="2155" spans="5:5" x14ac:dyDescent="0.2">
      <c r="E2155" s="77"/>
    </row>
    <row r="2156" spans="5:5" x14ac:dyDescent="0.2">
      <c r="E2156" s="77"/>
    </row>
    <row r="2157" spans="5:5" x14ac:dyDescent="0.2">
      <c r="E2157" s="77"/>
    </row>
    <row r="2158" spans="5:5" x14ac:dyDescent="0.2">
      <c r="E2158" s="77"/>
    </row>
    <row r="2159" spans="5:5" x14ac:dyDescent="0.2">
      <c r="E2159" s="77"/>
    </row>
    <row r="2160" spans="5:5" x14ac:dyDescent="0.2">
      <c r="E2160" s="77"/>
    </row>
    <row r="2161" spans="5:5" x14ac:dyDescent="0.2">
      <c r="E2161" s="77"/>
    </row>
    <row r="2162" spans="5:5" x14ac:dyDescent="0.2">
      <c r="E2162" s="77"/>
    </row>
    <row r="2163" spans="5:5" x14ac:dyDescent="0.2">
      <c r="E2163" s="77"/>
    </row>
    <row r="2164" spans="5:5" x14ac:dyDescent="0.2">
      <c r="E2164" s="77"/>
    </row>
    <row r="2165" spans="5:5" x14ac:dyDescent="0.2">
      <c r="E2165" s="77"/>
    </row>
    <row r="2166" spans="5:5" x14ac:dyDescent="0.2">
      <c r="E2166" s="77"/>
    </row>
    <row r="2167" spans="5:5" x14ac:dyDescent="0.2">
      <c r="E2167" s="77"/>
    </row>
    <row r="2168" spans="5:5" x14ac:dyDescent="0.2">
      <c r="E2168" s="77"/>
    </row>
    <row r="2169" spans="5:5" x14ac:dyDescent="0.2">
      <c r="E2169" s="77"/>
    </row>
    <row r="2170" spans="5:5" x14ac:dyDescent="0.2">
      <c r="E2170" s="77"/>
    </row>
    <row r="2171" spans="5:5" x14ac:dyDescent="0.2">
      <c r="E2171" s="77"/>
    </row>
    <row r="2172" spans="5:5" x14ac:dyDescent="0.2">
      <c r="E2172" s="77"/>
    </row>
    <row r="2173" spans="5:5" x14ac:dyDescent="0.2">
      <c r="E2173" s="77"/>
    </row>
    <row r="2174" spans="5:5" x14ac:dyDescent="0.2">
      <c r="E2174" s="77"/>
    </row>
    <row r="2175" spans="5:5" x14ac:dyDescent="0.2">
      <c r="E2175" s="77"/>
    </row>
    <row r="2176" spans="5:5" x14ac:dyDescent="0.2">
      <c r="E2176" s="77"/>
    </row>
    <row r="2177" spans="5:5" x14ac:dyDescent="0.2">
      <c r="E2177" s="77"/>
    </row>
    <row r="2178" spans="5:5" x14ac:dyDescent="0.2">
      <c r="E2178" s="77"/>
    </row>
    <row r="2179" spans="5:5" x14ac:dyDescent="0.2">
      <c r="E2179" s="77"/>
    </row>
    <row r="2180" spans="5:5" x14ac:dyDescent="0.2">
      <c r="E2180" s="77"/>
    </row>
    <row r="2181" spans="5:5" x14ac:dyDescent="0.2">
      <c r="E2181" s="77"/>
    </row>
    <row r="2182" spans="5:5" x14ac:dyDescent="0.2">
      <c r="E2182" s="77"/>
    </row>
    <row r="2183" spans="5:5" x14ac:dyDescent="0.2">
      <c r="E2183" s="77"/>
    </row>
    <row r="2184" spans="5:5" x14ac:dyDescent="0.2">
      <c r="E2184" s="77"/>
    </row>
    <row r="2185" spans="5:5" x14ac:dyDescent="0.2">
      <c r="E2185" s="77"/>
    </row>
    <row r="2186" spans="5:5" x14ac:dyDescent="0.2">
      <c r="E2186" s="77"/>
    </row>
    <row r="2187" spans="5:5" x14ac:dyDescent="0.2">
      <c r="E2187" s="77"/>
    </row>
    <row r="2188" spans="5:5" x14ac:dyDescent="0.2">
      <c r="E2188" s="77"/>
    </row>
    <row r="2189" spans="5:5" x14ac:dyDescent="0.2">
      <c r="E2189" s="77"/>
    </row>
    <row r="2190" spans="5:5" x14ac:dyDescent="0.2">
      <c r="E2190" s="77"/>
    </row>
    <row r="2191" spans="5:5" x14ac:dyDescent="0.2">
      <c r="E2191" s="77"/>
    </row>
    <row r="2192" spans="5:5" x14ac:dyDescent="0.2">
      <c r="E2192" s="77"/>
    </row>
    <row r="2193" spans="5:5" x14ac:dyDescent="0.2">
      <c r="E2193" s="77"/>
    </row>
    <row r="2194" spans="5:5" x14ac:dyDescent="0.2">
      <c r="E2194" s="77"/>
    </row>
    <row r="2195" spans="5:5" x14ac:dyDescent="0.2">
      <c r="E2195" s="77"/>
    </row>
    <row r="2196" spans="5:5" x14ac:dyDescent="0.2">
      <c r="E2196" s="77"/>
    </row>
    <row r="2197" spans="5:5" x14ac:dyDescent="0.2">
      <c r="E2197" s="77"/>
    </row>
    <row r="2198" spans="5:5" x14ac:dyDescent="0.2">
      <c r="E2198" s="77"/>
    </row>
    <row r="2199" spans="5:5" x14ac:dyDescent="0.2">
      <c r="E2199" s="77"/>
    </row>
    <row r="2200" spans="5:5" x14ac:dyDescent="0.2">
      <c r="E2200" s="77"/>
    </row>
    <row r="2201" spans="5:5" x14ac:dyDescent="0.2">
      <c r="E2201" s="77"/>
    </row>
    <row r="2202" spans="5:5" x14ac:dyDescent="0.2">
      <c r="E2202" s="77"/>
    </row>
    <row r="2203" spans="5:5" x14ac:dyDescent="0.2">
      <c r="E2203" s="77"/>
    </row>
    <row r="2204" spans="5:5" x14ac:dyDescent="0.2">
      <c r="E2204" s="77"/>
    </row>
    <row r="2205" spans="5:5" x14ac:dyDescent="0.2">
      <c r="E2205" s="77"/>
    </row>
    <row r="2206" spans="5:5" x14ac:dyDescent="0.2">
      <c r="E2206" s="77"/>
    </row>
    <row r="2207" spans="5:5" x14ac:dyDescent="0.2">
      <c r="E2207" s="77"/>
    </row>
    <row r="2208" spans="5:5" x14ac:dyDescent="0.2">
      <c r="E2208" s="77"/>
    </row>
    <row r="2209" spans="5:5" x14ac:dyDescent="0.2">
      <c r="E2209" s="77"/>
    </row>
    <row r="2210" spans="5:5" x14ac:dyDescent="0.2">
      <c r="E2210" s="77"/>
    </row>
    <row r="2211" spans="5:5" x14ac:dyDescent="0.2">
      <c r="E2211" s="77"/>
    </row>
    <row r="2212" spans="5:5" x14ac:dyDescent="0.2">
      <c r="E2212" s="77"/>
    </row>
    <row r="2213" spans="5:5" x14ac:dyDescent="0.2">
      <c r="E2213" s="77"/>
    </row>
    <row r="2214" spans="5:5" x14ac:dyDescent="0.2">
      <c r="E2214" s="77"/>
    </row>
    <row r="2215" spans="5:5" x14ac:dyDescent="0.2">
      <c r="E2215" s="77"/>
    </row>
    <row r="2216" spans="5:5" x14ac:dyDescent="0.2">
      <c r="E2216" s="77"/>
    </row>
    <row r="2217" spans="5:5" x14ac:dyDescent="0.2">
      <c r="E2217" s="77"/>
    </row>
    <row r="2218" spans="5:5" x14ac:dyDescent="0.2">
      <c r="E2218" s="77"/>
    </row>
    <row r="2219" spans="5:5" x14ac:dyDescent="0.2">
      <c r="E2219" s="77"/>
    </row>
    <row r="2220" spans="5:5" x14ac:dyDescent="0.2">
      <c r="E2220" s="77"/>
    </row>
    <row r="2221" spans="5:5" x14ac:dyDescent="0.2">
      <c r="E2221" s="77"/>
    </row>
    <row r="2222" spans="5:5" x14ac:dyDescent="0.2">
      <c r="E2222" s="77"/>
    </row>
    <row r="2223" spans="5:5" x14ac:dyDescent="0.2">
      <c r="E2223" s="77"/>
    </row>
    <row r="2224" spans="5:5" x14ac:dyDescent="0.2">
      <c r="E2224" s="77"/>
    </row>
    <row r="2225" spans="5:5" x14ac:dyDescent="0.2">
      <c r="E2225" s="77"/>
    </row>
    <row r="2226" spans="5:5" x14ac:dyDescent="0.2">
      <c r="E2226" s="77"/>
    </row>
    <row r="2227" spans="5:5" x14ac:dyDescent="0.2">
      <c r="E2227" s="77"/>
    </row>
    <row r="2228" spans="5:5" x14ac:dyDescent="0.2">
      <c r="E2228" s="77"/>
    </row>
    <row r="2229" spans="5:5" x14ac:dyDescent="0.2">
      <c r="E2229" s="77"/>
    </row>
    <row r="2230" spans="5:5" x14ac:dyDescent="0.2">
      <c r="E2230" s="77"/>
    </row>
    <row r="2231" spans="5:5" x14ac:dyDescent="0.2">
      <c r="E2231" s="77"/>
    </row>
    <row r="2232" spans="5:5" x14ac:dyDescent="0.2">
      <c r="E2232" s="77"/>
    </row>
    <row r="2233" spans="5:5" x14ac:dyDescent="0.2">
      <c r="E2233" s="77"/>
    </row>
    <row r="2234" spans="5:5" x14ac:dyDescent="0.2">
      <c r="E2234" s="77"/>
    </row>
    <row r="2235" spans="5:5" x14ac:dyDescent="0.2">
      <c r="E2235" s="77"/>
    </row>
    <row r="2236" spans="5:5" x14ac:dyDescent="0.2">
      <c r="E2236" s="77"/>
    </row>
    <row r="2237" spans="5:5" x14ac:dyDescent="0.2">
      <c r="E2237" s="77"/>
    </row>
    <row r="2238" spans="5:5" x14ac:dyDescent="0.2">
      <c r="E2238" s="77"/>
    </row>
    <row r="2239" spans="5:5" x14ac:dyDescent="0.2">
      <c r="E2239" s="77"/>
    </row>
    <row r="2240" spans="5:5" x14ac:dyDescent="0.2">
      <c r="E2240" s="77"/>
    </row>
    <row r="2241" spans="5:5" x14ac:dyDescent="0.2">
      <c r="E2241" s="77"/>
    </row>
    <row r="2242" spans="5:5" x14ac:dyDescent="0.2">
      <c r="E2242" s="77"/>
    </row>
    <row r="2243" spans="5:5" x14ac:dyDescent="0.2">
      <c r="E2243" s="77"/>
    </row>
    <row r="2244" spans="5:5" x14ac:dyDescent="0.2">
      <c r="E2244" s="77"/>
    </row>
    <row r="2245" spans="5:5" x14ac:dyDescent="0.2">
      <c r="E2245" s="77"/>
    </row>
    <row r="2246" spans="5:5" x14ac:dyDescent="0.2">
      <c r="E2246" s="77"/>
    </row>
    <row r="2247" spans="5:5" x14ac:dyDescent="0.2">
      <c r="E2247" s="77"/>
    </row>
    <row r="2248" spans="5:5" x14ac:dyDescent="0.2">
      <c r="E2248" s="77"/>
    </row>
    <row r="2249" spans="5:5" x14ac:dyDescent="0.2">
      <c r="E2249" s="77"/>
    </row>
    <row r="2250" spans="5:5" x14ac:dyDescent="0.2">
      <c r="E2250" s="77"/>
    </row>
    <row r="2251" spans="5:5" x14ac:dyDescent="0.2">
      <c r="E2251" s="77"/>
    </row>
    <row r="2252" spans="5:5" x14ac:dyDescent="0.2">
      <c r="E2252" s="77"/>
    </row>
    <row r="2253" spans="5:5" x14ac:dyDescent="0.2">
      <c r="E2253" s="77"/>
    </row>
    <row r="2254" spans="5:5" x14ac:dyDescent="0.2">
      <c r="E2254" s="77"/>
    </row>
    <row r="2255" spans="5:5" x14ac:dyDescent="0.2">
      <c r="E2255" s="77"/>
    </row>
    <row r="2256" spans="5:5" x14ac:dyDescent="0.2">
      <c r="E2256" s="77"/>
    </row>
    <row r="2257" spans="5:5" x14ac:dyDescent="0.2">
      <c r="E2257" s="77"/>
    </row>
    <row r="2258" spans="5:5" x14ac:dyDescent="0.2">
      <c r="E2258" s="77"/>
    </row>
    <row r="2259" spans="5:5" x14ac:dyDescent="0.2">
      <c r="E2259" s="77"/>
    </row>
    <row r="2260" spans="5:5" x14ac:dyDescent="0.2">
      <c r="E2260" s="77"/>
    </row>
    <row r="2261" spans="5:5" x14ac:dyDescent="0.2">
      <c r="E2261" s="77"/>
    </row>
    <row r="2262" spans="5:5" x14ac:dyDescent="0.2">
      <c r="E2262" s="77"/>
    </row>
    <row r="2263" spans="5:5" x14ac:dyDescent="0.2">
      <c r="E2263" s="77"/>
    </row>
    <row r="2264" spans="5:5" x14ac:dyDescent="0.2">
      <c r="E2264" s="77"/>
    </row>
    <row r="2265" spans="5:5" x14ac:dyDescent="0.2">
      <c r="E2265" s="77"/>
    </row>
    <row r="2266" spans="5:5" x14ac:dyDescent="0.2">
      <c r="E2266" s="77"/>
    </row>
    <row r="2267" spans="5:5" x14ac:dyDescent="0.2">
      <c r="E2267" s="77"/>
    </row>
    <row r="2268" spans="5:5" x14ac:dyDescent="0.2">
      <c r="E2268" s="77"/>
    </row>
    <row r="2269" spans="5:5" x14ac:dyDescent="0.2">
      <c r="E2269" s="77"/>
    </row>
    <row r="2270" spans="5:5" x14ac:dyDescent="0.2">
      <c r="E2270" s="77"/>
    </row>
    <row r="2271" spans="5:5" x14ac:dyDescent="0.2">
      <c r="E2271" s="77"/>
    </row>
    <row r="2272" spans="5:5" x14ac:dyDescent="0.2">
      <c r="E2272" s="77"/>
    </row>
    <row r="2273" spans="5:5" x14ac:dyDescent="0.2">
      <c r="E2273" s="77"/>
    </row>
    <row r="2274" spans="5:5" x14ac:dyDescent="0.2">
      <c r="E2274" s="77"/>
    </row>
    <row r="2275" spans="5:5" x14ac:dyDescent="0.2">
      <c r="E2275" s="77"/>
    </row>
    <row r="2276" spans="5:5" x14ac:dyDescent="0.2">
      <c r="E2276" s="77"/>
    </row>
    <row r="2277" spans="5:5" x14ac:dyDescent="0.2">
      <c r="E2277" s="77"/>
    </row>
    <row r="2278" spans="5:5" x14ac:dyDescent="0.2">
      <c r="E2278" s="77"/>
    </row>
    <row r="2279" spans="5:5" x14ac:dyDescent="0.2">
      <c r="E2279" s="77"/>
    </row>
    <row r="2280" spans="5:5" x14ac:dyDescent="0.2">
      <c r="E2280" s="77"/>
    </row>
    <row r="2281" spans="5:5" x14ac:dyDescent="0.2">
      <c r="E2281" s="77"/>
    </row>
    <row r="2282" spans="5:5" x14ac:dyDescent="0.2">
      <c r="E2282" s="77"/>
    </row>
    <row r="2283" spans="5:5" x14ac:dyDescent="0.2">
      <c r="E2283" s="77"/>
    </row>
    <row r="2284" spans="5:5" x14ac:dyDescent="0.2">
      <c r="E2284" s="77"/>
    </row>
    <row r="2285" spans="5:5" x14ac:dyDescent="0.2">
      <c r="E2285" s="77"/>
    </row>
    <row r="2286" spans="5:5" x14ac:dyDescent="0.2">
      <c r="E2286" s="77"/>
    </row>
    <row r="2287" spans="5:5" x14ac:dyDescent="0.2">
      <c r="E2287" s="77"/>
    </row>
    <row r="2288" spans="5:5" x14ac:dyDescent="0.2">
      <c r="E2288" s="77"/>
    </row>
    <row r="2289" spans="5:5" x14ac:dyDescent="0.2">
      <c r="E2289" s="77"/>
    </row>
    <row r="2290" spans="5:5" x14ac:dyDescent="0.2">
      <c r="E2290" s="77"/>
    </row>
    <row r="2291" spans="5:5" x14ac:dyDescent="0.2">
      <c r="E2291" s="77"/>
    </row>
    <row r="2292" spans="5:5" x14ac:dyDescent="0.2">
      <c r="E2292" s="77"/>
    </row>
    <row r="2293" spans="5:5" x14ac:dyDescent="0.2">
      <c r="E2293" s="77"/>
    </row>
    <row r="2294" spans="5:5" x14ac:dyDescent="0.2">
      <c r="E2294" s="77"/>
    </row>
    <row r="2295" spans="5:5" x14ac:dyDescent="0.2">
      <c r="E2295" s="77"/>
    </row>
    <row r="2296" spans="5:5" x14ac:dyDescent="0.2">
      <c r="E2296" s="77"/>
    </row>
    <row r="2297" spans="5:5" x14ac:dyDescent="0.2">
      <c r="E2297" s="77"/>
    </row>
    <row r="2298" spans="5:5" x14ac:dyDescent="0.2">
      <c r="E2298" s="77"/>
    </row>
    <row r="2299" spans="5:5" x14ac:dyDescent="0.2">
      <c r="E2299" s="77"/>
    </row>
    <row r="2300" spans="5:5" x14ac:dyDescent="0.2">
      <c r="E2300" s="77"/>
    </row>
    <row r="2301" spans="5:5" x14ac:dyDescent="0.2">
      <c r="E2301" s="77"/>
    </row>
    <row r="2302" spans="5:5" x14ac:dyDescent="0.2">
      <c r="E2302" s="77"/>
    </row>
    <row r="2303" spans="5:5" x14ac:dyDescent="0.2">
      <c r="E2303" s="77"/>
    </row>
    <row r="2304" spans="5:5" x14ac:dyDescent="0.2">
      <c r="E2304" s="77"/>
    </row>
    <row r="2305" spans="5:5" x14ac:dyDescent="0.2">
      <c r="E2305" s="77"/>
    </row>
    <row r="2306" spans="5:5" x14ac:dyDescent="0.2">
      <c r="E2306" s="77"/>
    </row>
    <row r="2307" spans="5:5" x14ac:dyDescent="0.2">
      <c r="E2307" s="77"/>
    </row>
    <row r="2308" spans="5:5" x14ac:dyDescent="0.2">
      <c r="E2308" s="77"/>
    </row>
    <row r="2309" spans="5:5" x14ac:dyDescent="0.2">
      <c r="E2309" s="77"/>
    </row>
    <row r="2310" spans="5:5" x14ac:dyDescent="0.2">
      <c r="E2310" s="77"/>
    </row>
    <row r="2311" spans="5:5" x14ac:dyDescent="0.2">
      <c r="E2311" s="77"/>
    </row>
    <row r="2312" spans="5:5" x14ac:dyDescent="0.2">
      <c r="E2312" s="77"/>
    </row>
    <row r="2313" spans="5:5" x14ac:dyDescent="0.2">
      <c r="E2313" s="77"/>
    </row>
    <row r="2314" spans="5:5" x14ac:dyDescent="0.2">
      <c r="E2314" s="77"/>
    </row>
    <row r="2315" spans="5:5" x14ac:dyDescent="0.2">
      <c r="E2315" s="77"/>
    </row>
    <row r="2316" spans="5:5" x14ac:dyDescent="0.2">
      <c r="E2316" s="77"/>
    </row>
    <row r="2317" spans="5:5" x14ac:dyDescent="0.2">
      <c r="E2317" s="77"/>
    </row>
    <row r="2318" spans="5:5" x14ac:dyDescent="0.2">
      <c r="E2318" s="77"/>
    </row>
    <row r="2319" spans="5:5" x14ac:dyDescent="0.2">
      <c r="E2319" s="77"/>
    </row>
    <row r="2320" spans="5:5" x14ac:dyDescent="0.2">
      <c r="E2320" s="77"/>
    </row>
    <row r="2321" spans="5:5" x14ac:dyDescent="0.2">
      <c r="E2321" s="77"/>
    </row>
    <row r="2322" spans="5:5" x14ac:dyDescent="0.2">
      <c r="E2322" s="77"/>
    </row>
    <row r="2323" spans="5:5" x14ac:dyDescent="0.2">
      <c r="E2323" s="77"/>
    </row>
    <row r="2324" spans="5:5" x14ac:dyDescent="0.2">
      <c r="E2324" s="77"/>
    </row>
    <row r="2325" spans="5:5" x14ac:dyDescent="0.2">
      <c r="E2325" s="77"/>
    </row>
    <row r="2326" spans="5:5" x14ac:dyDescent="0.2">
      <c r="E2326" s="77"/>
    </row>
    <row r="2327" spans="5:5" x14ac:dyDescent="0.2">
      <c r="E2327" s="77"/>
    </row>
    <row r="2328" spans="5:5" x14ac:dyDescent="0.2">
      <c r="E2328" s="77"/>
    </row>
    <row r="2329" spans="5:5" x14ac:dyDescent="0.2">
      <c r="E2329" s="77"/>
    </row>
    <row r="2330" spans="5:5" x14ac:dyDescent="0.2">
      <c r="E2330" s="77"/>
    </row>
    <row r="2331" spans="5:5" x14ac:dyDescent="0.2">
      <c r="E2331" s="77"/>
    </row>
    <row r="2332" spans="5:5" x14ac:dyDescent="0.2">
      <c r="E2332" s="77"/>
    </row>
    <row r="2333" spans="5:5" x14ac:dyDescent="0.2">
      <c r="E2333" s="77"/>
    </row>
    <row r="2334" spans="5:5" x14ac:dyDescent="0.2">
      <c r="E2334" s="77"/>
    </row>
    <row r="2335" spans="5:5" x14ac:dyDescent="0.2">
      <c r="E2335" s="77"/>
    </row>
    <row r="2336" spans="5:5" x14ac:dyDescent="0.2">
      <c r="E2336" s="77"/>
    </row>
    <row r="2337" spans="5:5" x14ac:dyDescent="0.2">
      <c r="E2337" s="77"/>
    </row>
    <row r="2338" spans="5:5" x14ac:dyDescent="0.2">
      <c r="E2338" s="77"/>
    </row>
    <row r="2339" spans="5:5" x14ac:dyDescent="0.2">
      <c r="E2339" s="77"/>
    </row>
    <row r="2340" spans="5:5" x14ac:dyDescent="0.2">
      <c r="E2340" s="77"/>
    </row>
    <row r="2341" spans="5:5" x14ac:dyDescent="0.2">
      <c r="E2341" s="77"/>
    </row>
    <row r="2342" spans="5:5" x14ac:dyDescent="0.2">
      <c r="E2342" s="77"/>
    </row>
    <row r="2343" spans="5:5" x14ac:dyDescent="0.2">
      <c r="E2343" s="77"/>
    </row>
    <row r="2344" spans="5:5" x14ac:dyDescent="0.2">
      <c r="E2344" s="77"/>
    </row>
    <row r="2345" spans="5:5" x14ac:dyDescent="0.2">
      <c r="E2345" s="77"/>
    </row>
    <row r="2346" spans="5:5" x14ac:dyDescent="0.2">
      <c r="E2346" s="77"/>
    </row>
    <row r="2347" spans="5:5" x14ac:dyDescent="0.2">
      <c r="E2347" s="77"/>
    </row>
    <row r="2348" spans="5:5" x14ac:dyDescent="0.2">
      <c r="E2348" s="77"/>
    </row>
    <row r="2349" spans="5:5" x14ac:dyDescent="0.2">
      <c r="E2349" s="77"/>
    </row>
    <row r="2350" spans="5:5" x14ac:dyDescent="0.2">
      <c r="E2350" s="77"/>
    </row>
    <row r="2351" spans="5:5" x14ac:dyDescent="0.2">
      <c r="E2351" s="77"/>
    </row>
    <row r="2352" spans="5:5" x14ac:dyDescent="0.2">
      <c r="E2352" s="77"/>
    </row>
    <row r="2353" spans="5:5" x14ac:dyDescent="0.2">
      <c r="E2353" s="77"/>
    </row>
    <row r="2354" spans="5:5" x14ac:dyDescent="0.2">
      <c r="E2354" s="77"/>
    </row>
    <row r="2355" spans="5:5" x14ac:dyDescent="0.2">
      <c r="E2355" s="77"/>
    </row>
    <row r="2356" spans="5:5" x14ac:dyDescent="0.2">
      <c r="E2356" s="77"/>
    </row>
    <row r="2357" spans="5:5" x14ac:dyDescent="0.2">
      <c r="E2357" s="77"/>
    </row>
    <row r="2358" spans="5:5" x14ac:dyDescent="0.2">
      <c r="E2358" s="77"/>
    </row>
    <row r="2359" spans="5:5" x14ac:dyDescent="0.2">
      <c r="E2359" s="77"/>
    </row>
    <row r="2360" spans="5:5" x14ac:dyDescent="0.2">
      <c r="E2360" s="77"/>
    </row>
    <row r="2361" spans="5:5" x14ac:dyDescent="0.2">
      <c r="E2361" s="77"/>
    </row>
    <row r="2362" spans="5:5" x14ac:dyDescent="0.2">
      <c r="E2362" s="77"/>
    </row>
    <row r="2363" spans="5:5" x14ac:dyDescent="0.2">
      <c r="E2363" s="77"/>
    </row>
    <row r="2364" spans="5:5" x14ac:dyDescent="0.2">
      <c r="E2364" s="77"/>
    </row>
    <row r="2365" spans="5:5" x14ac:dyDescent="0.2">
      <c r="E2365" s="77"/>
    </row>
    <row r="2366" spans="5:5" x14ac:dyDescent="0.2">
      <c r="E2366" s="77"/>
    </row>
    <row r="2367" spans="5:5" x14ac:dyDescent="0.2">
      <c r="E2367" s="77"/>
    </row>
    <row r="2368" spans="5:5" x14ac:dyDescent="0.2">
      <c r="E2368" s="77"/>
    </row>
    <row r="2369" spans="5:5" x14ac:dyDescent="0.2">
      <c r="E2369" s="77"/>
    </row>
    <row r="2370" spans="5:5" x14ac:dyDescent="0.2">
      <c r="E2370" s="77"/>
    </row>
    <row r="2371" spans="5:5" x14ac:dyDescent="0.2">
      <c r="E2371" s="77"/>
    </row>
    <row r="2372" spans="5:5" x14ac:dyDescent="0.2">
      <c r="E2372" s="77"/>
    </row>
    <row r="2373" spans="5:5" x14ac:dyDescent="0.2">
      <c r="E2373" s="77"/>
    </row>
    <row r="2374" spans="5:5" x14ac:dyDescent="0.2">
      <c r="E2374" s="77"/>
    </row>
    <row r="2375" spans="5:5" x14ac:dyDescent="0.2">
      <c r="E2375" s="77"/>
    </row>
    <row r="2376" spans="5:5" x14ac:dyDescent="0.2">
      <c r="E2376" s="77"/>
    </row>
    <row r="2377" spans="5:5" x14ac:dyDescent="0.2">
      <c r="E2377" s="77"/>
    </row>
    <row r="2378" spans="5:5" x14ac:dyDescent="0.2">
      <c r="E2378" s="77"/>
    </row>
    <row r="2379" spans="5:5" x14ac:dyDescent="0.2">
      <c r="E2379" s="77"/>
    </row>
    <row r="2380" spans="5:5" x14ac:dyDescent="0.2">
      <c r="E2380" s="77"/>
    </row>
    <row r="2381" spans="5:5" x14ac:dyDescent="0.2">
      <c r="E2381" s="77"/>
    </row>
    <row r="2382" spans="5:5" x14ac:dyDescent="0.2">
      <c r="E2382" s="77"/>
    </row>
    <row r="2383" spans="5:5" x14ac:dyDescent="0.2">
      <c r="E2383" s="77"/>
    </row>
    <row r="2384" spans="5:5" x14ac:dyDescent="0.2">
      <c r="E2384" s="77"/>
    </row>
    <row r="2385" spans="5:5" x14ac:dyDescent="0.2">
      <c r="E2385" s="77"/>
    </row>
    <row r="2386" spans="5:5" x14ac:dyDescent="0.2">
      <c r="E2386" s="77"/>
    </row>
    <row r="2387" spans="5:5" x14ac:dyDescent="0.2">
      <c r="E2387" s="77"/>
    </row>
    <row r="2388" spans="5:5" x14ac:dyDescent="0.2">
      <c r="E2388" s="77"/>
    </row>
    <row r="2389" spans="5:5" x14ac:dyDescent="0.2">
      <c r="E2389" s="77"/>
    </row>
    <row r="2390" spans="5:5" x14ac:dyDescent="0.2">
      <c r="E2390" s="77"/>
    </row>
    <row r="2391" spans="5:5" x14ac:dyDescent="0.2">
      <c r="E2391" s="77"/>
    </row>
    <row r="2392" spans="5:5" x14ac:dyDescent="0.2">
      <c r="E2392" s="77"/>
    </row>
    <row r="2393" spans="5:5" x14ac:dyDescent="0.2">
      <c r="E2393" s="77"/>
    </row>
    <row r="2394" spans="5:5" x14ac:dyDescent="0.2">
      <c r="E2394" s="77"/>
    </row>
    <row r="2395" spans="5:5" x14ac:dyDescent="0.2">
      <c r="E2395" s="77"/>
    </row>
    <row r="2396" spans="5:5" x14ac:dyDescent="0.2">
      <c r="E2396" s="77"/>
    </row>
    <row r="2397" spans="5:5" x14ac:dyDescent="0.2">
      <c r="E2397" s="77"/>
    </row>
    <row r="2398" spans="5:5" x14ac:dyDescent="0.2">
      <c r="E2398" s="77"/>
    </row>
    <row r="2399" spans="5:5" x14ac:dyDescent="0.2">
      <c r="E2399" s="77"/>
    </row>
    <row r="2400" spans="5:5" x14ac:dyDescent="0.2">
      <c r="E2400" s="77"/>
    </row>
    <row r="2401" spans="5:5" x14ac:dyDescent="0.2">
      <c r="E2401" s="77"/>
    </row>
    <row r="2402" spans="5:5" x14ac:dyDescent="0.2">
      <c r="E2402" s="77"/>
    </row>
    <row r="2403" spans="5:5" x14ac:dyDescent="0.2">
      <c r="E2403" s="77"/>
    </row>
    <row r="2404" spans="5:5" x14ac:dyDescent="0.2">
      <c r="E2404" s="77"/>
    </row>
    <row r="2405" spans="5:5" x14ac:dyDescent="0.2">
      <c r="E2405" s="77"/>
    </row>
    <row r="2406" spans="5:5" x14ac:dyDescent="0.2">
      <c r="E2406" s="77"/>
    </row>
    <row r="2407" spans="5:5" x14ac:dyDescent="0.2">
      <c r="E2407" s="77"/>
    </row>
    <row r="2408" spans="5:5" x14ac:dyDescent="0.2">
      <c r="E2408" s="77"/>
    </row>
    <row r="2409" spans="5:5" x14ac:dyDescent="0.2">
      <c r="E2409" s="77"/>
    </row>
    <row r="2410" spans="5:5" x14ac:dyDescent="0.2">
      <c r="E2410" s="77"/>
    </row>
    <row r="2411" spans="5:5" x14ac:dyDescent="0.2">
      <c r="E2411" s="77"/>
    </row>
    <row r="2412" spans="5:5" x14ac:dyDescent="0.2">
      <c r="E2412" s="77"/>
    </row>
    <row r="2413" spans="5:5" x14ac:dyDescent="0.2">
      <c r="E2413" s="77"/>
    </row>
    <row r="2414" spans="5:5" x14ac:dyDescent="0.2">
      <c r="E2414" s="77"/>
    </row>
    <row r="2415" spans="5:5" x14ac:dyDescent="0.2">
      <c r="E2415" s="77"/>
    </row>
    <row r="2416" spans="5:5" x14ac:dyDescent="0.2">
      <c r="E2416" s="77"/>
    </row>
    <row r="2417" spans="5:5" x14ac:dyDescent="0.2">
      <c r="E2417" s="77"/>
    </row>
    <row r="2418" spans="5:5" x14ac:dyDescent="0.2">
      <c r="E2418" s="77"/>
    </row>
    <row r="2419" spans="5:5" x14ac:dyDescent="0.2">
      <c r="E2419" s="77"/>
    </row>
    <row r="2420" spans="5:5" x14ac:dyDescent="0.2">
      <c r="E2420" s="77"/>
    </row>
    <row r="2421" spans="5:5" x14ac:dyDescent="0.2">
      <c r="E2421" s="77"/>
    </row>
    <row r="2422" spans="5:5" x14ac:dyDescent="0.2">
      <c r="E2422" s="77"/>
    </row>
    <row r="2423" spans="5:5" x14ac:dyDescent="0.2">
      <c r="E2423" s="77"/>
    </row>
    <row r="2424" spans="5:5" x14ac:dyDescent="0.2">
      <c r="E2424" s="77"/>
    </row>
    <row r="2425" spans="5:5" x14ac:dyDescent="0.2">
      <c r="E2425" s="77"/>
    </row>
    <row r="2426" spans="5:5" x14ac:dyDescent="0.2">
      <c r="E2426" s="77"/>
    </row>
    <row r="2427" spans="5:5" x14ac:dyDescent="0.2">
      <c r="E2427" s="77"/>
    </row>
    <row r="2428" spans="5:5" x14ac:dyDescent="0.2">
      <c r="E2428" s="77"/>
    </row>
    <row r="2429" spans="5:5" x14ac:dyDescent="0.2">
      <c r="E2429" s="77"/>
    </row>
    <row r="2430" spans="5:5" x14ac:dyDescent="0.2">
      <c r="E2430" s="77"/>
    </row>
    <row r="2431" spans="5:5" x14ac:dyDescent="0.2">
      <c r="E2431" s="77"/>
    </row>
    <row r="2432" spans="5:5" x14ac:dyDescent="0.2">
      <c r="E2432" s="77"/>
    </row>
    <row r="2433" spans="5:5" x14ac:dyDescent="0.2">
      <c r="E2433" s="77"/>
    </row>
    <row r="2434" spans="5:5" x14ac:dyDescent="0.2">
      <c r="E2434" s="77"/>
    </row>
    <row r="2435" spans="5:5" x14ac:dyDescent="0.2">
      <c r="E2435" s="77"/>
    </row>
    <row r="2436" spans="5:5" x14ac:dyDescent="0.2">
      <c r="E2436" s="77"/>
    </row>
    <row r="2437" spans="5:5" x14ac:dyDescent="0.2">
      <c r="E2437" s="77"/>
    </row>
    <row r="2438" spans="5:5" x14ac:dyDescent="0.2">
      <c r="E2438" s="77"/>
    </row>
    <row r="2439" spans="5:5" x14ac:dyDescent="0.2">
      <c r="E2439" s="77"/>
    </row>
    <row r="2440" spans="5:5" x14ac:dyDescent="0.2">
      <c r="E2440" s="77"/>
    </row>
    <row r="2441" spans="5:5" x14ac:dyDescent="0.2">
      <c r="E2441" s="77"/>
    </row>
    <row r="2442" spans="5:5" x14ac:dyDescent="0.2">
      <c r="E2442" s="77"/>
    </row>
    <row r="2443" spans="5:5" x14ac:dyDescent="0.2">
      <c r="E2443" s="77"/>
    </row>
    <row r="2444" spans="5:5" x14ac:dyDescent="0.2">
      <c r="E2444" s="77"/>
    </row>
    <row r="2445" spans="5:5" x14ac:dyDescent="0.2">
      <c r="E2445" s="77"/>
    </row>
    <row r="2446" spans="5:5" x14ac:dyDescent="0.2">
      <c r="E2446" s="77"/>
    </row>
    <row r="2447" spans="5:5" x14ac:dyDescent="0.2">
      <c r="E2447" s="77"/>
    </row>
    <row r="2448" spans="5:5" x14ac:dyDescent="0.2">
      <c r="E2448" s="77"/>
    </row>
    <row r="2449" spans="5:5" x14ac:dyDescent="0.2">
      <c r="E2449" s="77"/>
    </row>
    <row r="2450" spans="5:5" x14ac:dyDescent="0.2">
      <c r="E2450" s="77"/>
    </row>
    <row r="2451" spans="5:5" x14ac:dyDescent="0.2">
      <c r="E2451" s="77"/>
    </row>
    <row r="2452" spans="5:5" x14ac:dyDescent="0.2">
      <c r="E2452" s="77"/>
    </row>
    <row r="2453" spans="5:5" x14ac:dyDescent="0.2">
      <c r="E2453" s="77"/>
    </row>
    <row r="2454" spans="5:5" x14ac:dyDescent="0.2">
      <c r="E2454" s="77"/>
    </row>
    <row r="2455" spans="5:5" x14ac:dyDescent="0.2">
      <c r="E2455" s="77"/>
    </row>
    <row r="2456" spans="5:5" x14ac:dyDescent="0.2">
      <c r="E2456" s="77"/>
    </row>
    <row r="2457" spans="5:5" x14ac:dyDescent="0.2">
      <c r="E2457" s="77"/>
    </row>
    <row r="2458" spans="5:5" x14ac:dyDescent="0.2">
      <c r="E2458" s="77"/>
    </row>
    <row r="2459" spans="5:5" x14ac:dyDescent="0.2">
      <c r="E2459" s="77"/>
    </row>
    <row r="2460" spans="5:5" x14ac:dyDescent="0.2">
      <c r="E2460" s="77"/>
    </row>
    <row r="2461" spans="5:5" x14ac:dyDescent="0.2">
      <c r="E2461" s="77"/>
    </row>
    <row r="2462" spans="5:5" x14ac:dyDescent="0.2">
      <c r="E2462" s="77"/>
    </row>
    <row r="2463" spans="5:5" x14ac:dyDescent="0.2">
      <c r="E2463" s="77"/>
    </row>
    <row r="2464" spans="5:5" x14ac:dyDescent="0.2">
      <c r="E2464" s="77"/>
    </row>
    <row r="2465" spans="5:5" x14ac:dyDescent="0.2">
      <c r="E2465" s="77"/>
    </row>
    <row r="2466" spans="5:5" x14ac:dyDescent="0.2">
      <c r="E2466" s="77"/>
    </row>
    <row r="2467" spans="5:5" x14ac:dyDescent="0.2">
      <c r="E2467" s="77"/>
    </row>
    <row r="2468" spans="5:5" x14ac:dyDescent="0.2">
      <c r="E2468" s="77"/>
    </row>
    <row r="2469" spans="5:5" x14ac:dyDescent="0.2">
      <c r="E2469" s="77"/>
    </row>
    <row r="2470" spans="5:5" x14ac:dyDescent="0.2">
      <c r="E2470" s="77"/>
    </row>
    <row r="2471" spans="5:5" x14ac:dyDescent="0.2">
      <c r="E2471" s="77"/>
    </row>
    <row r="2472" spans="5:5" x14ac:dyDescent="0.2">
      <c r="E2472" s="77"/>
    </row>
    <row r="2473" spans="5:5" x14ac:dyDescent="0.2">
      <c r="E2473" s="77"/>
    </row>
    <row r="2474" spans="5:5" x14ac:dyDescent="0.2">
      <c r="E2474" s="77"/>
    </row>
    <row r="2475" spans="5:5" x14ac:dyDescent="0.2">
      <c r="E2475" s="77"/>
    </row>
    <row r="2476" spans="5:5" x14ac:dyDescent="0.2">
      <c r="E2476" s="77"/>
    </row>
    <row r="2477" spans="5:5" x14ac:dyDescent="0.2">
      <c r="E2477" s="77"/>
    </row>
    <row r="2478" spans="5:5" x14ac:dyDescent="0.2">
      <c r="E2478" s="77"/>
    </row>
    <row r="2479" spans="5:5" x14ac:dyDescent="0.2">
      <c r="E2479" s="77"/>
    </row>
    <row r="2480" spans="5:5" x14ac:dyDescent="0.2">
      <c r="E2480" s="77"/>
    </row>
    <row r="2481" spans="5:5" x14ac:dyDescent="0.2">
      <c r="E2481" s="77"/>
    </row>
    <row r="2482" spans="5:5" x14ac:dyDescent="0.2">
      <c r="E2482" s="77"/>
    </row>
    <row r="2483" spans="5:5" x14ac:dyDescent="0.2">
      <c r="E2483" s="77"/>
    </row>
    <row r="2484" spans="5:5" x14ac:dyDescent="0.2">
      <c r="E2484" s="77"/>
    </row>
    <row r="2485" spans="5:5" x14ac:dyDescent="0.2">
      <c r="E2485" s="77"/>
    </row>
    <row r="2486" spans="5:5" x14ac:dyDescent="0.2">
      <c r="E2486" s="77"/>
    </row>
    <row r="2487" spans="5:5" x14ac:dyDescent="0.2">
      <c r="E2487" s="77"/>
    </row>
    <row r="2488" spans="5:5" x14ac:dyDescent="0.2">
      <c r="E2488" s="77"/>
    </row>
    <row r="2489" spans="5:5" x14ac:dyDescent="0.2">
      <c r="E2489" s="77"/>
    </row>
    <row r="2490" spans="5:5" x14ac:dyDescent="0.2">
      <c r="E2490" s="77"/>
    </row>
    <row r="2491" spans="5:5" x14ac:dyDescent="0.2">
      <c r="E2491" s="77"/>
    </row>
    <row r="2492" spans="5:5" x14ac:dyDescent="0.2">
      <c r="E2492" s="77"/>
    </row>
    <row r="2493" spans="5:5" x14ac:dyDescent="0.2">
      <c r="E2493" s="77"/>
    </row>
    <row r="2494" spans="5:5" x14ac:dyDescent="0.2">
      <c r="E2494" s="77"/>
    </row>
    <row r="2495" spans="5:5" x14ac:dyDescent="0.2">
      <c r="E2495" s="77"/>
    </row>
    <row r="2496" spans="5:5" x14ac:dyDescent="0.2">
      <c r="E2496" s="77"/>
    </row>
    <row r="2497" spans="5:5" x14ac:dyDescent="0.2">
      <c r="E2497" s="77"/>
    </row>
    <row r="2498" spans="5:5" x14ac:dyDescent="0.2">
      <c r="E2498" s="77"/>
    </row>
    <row r="2499" spans="5:5" x14ac:dyDescent="0.2">
      <c r="E2499" s="77"/>
    </row>
    <row r="2500" spans="5:5" x14ac:dyDescent="0.2">
      <c r="E2500" s="77"/>
    </row>
    <row r="2501" spans="5:5" x14ac:dyDescent="0.2">
      <c r="E2501" s="77"/>
    </row>
    <row r="2502" spans="5:5" x14ac:dyDescent="0.2">
      <c r="E2502" s="77"/>
    </row>
    <row r="2503" spans="5:5" x14ac:dyDescent="0.2">
      <c r="E2503" s="77"/>
    </row>
    <row r="2504" spans="5:5" x14ac:dyDescent="0.2">
      <c r="E2504" s="77"/>
    </row>
    <row r="2505" spans="5:5" x14ac:dyDescent="0.2">
      <c r="E2505" s="77"/>
    </row>
    <row r="2506" spans="5:5" x14ac:dyDescent="0.2">
      <c r="E2506" s="77"/>
    </row>
    <row r="2507" spans="5:5" x14ac:dyDescent="0.2">
      <c r="E2507" s="77"/>
    </row>
    <row r="2508" spans="5:5" x14ac:dyDescent="0.2">
      <c r="E2508" s="77"/>
    </row>
    <row r="2509" spans="5:5" x14ac:dyDescent="0.2">
      <c r="E2509" s="77"/>
    </row>
    <row r="2510" spans="5:5" x14ac:dyDescent="0.2">
      <c r="E2510" s="77"/>
    </row>
    <row r="2511" spans="5:5" x14ac:dyDescent="0.2">
      <c r="E2511" s="77"/>
    </row>
    <row r="2512" spans="5:5" x14ac:dyDescent="0.2">
      <c r="E2512" s="77"/>
    </row>
    <row r="2513" spans="5:5" x14ac:dyDescent="0.2">
      <c r="E2513" s="77"/>
    </row>
    <row r="2514" spans="5:5" x14ac:dyDescent="0.2">
      <c r="E2514" s="77"/>
    </row>
    <row r="2515" spans="5:5" x14ac:dyDescent="0.2">
      <c r="E2515" s="77"/>
    </row>
    <row r="2516" spans="5:5" x14ac:dyDescent="0.2">
      <c r="E2516" s="77"/>
    </row>
    <row r="2517" spans="5:5" x14ac:dyDescent="0.2">
      <c r="E2517" s="77"/>
    </row>
    <row r="2518" spans="5:5" x14ac:dyDescent="0.2">
      <c r="E2518" s="77"/>
    </row>
    <row r="2519" spans="5:5" x14ac:dyDescent="0.2">
      <c r="E2519" s="77"/>
    </row>
    <row r="2520" spans="5:5" x14ac:dyDescent="0.2">
      <c r="E2520" s="77"/>
    </row>
    <row r="2521" spans="5:5" x14ac:dyDescent="0.2">
      <c r="E2521" s="77"/>
    </row>
    <row r="2522" spans="5:5" x14ac:dyDescent="0.2">
      <c r="E2522" s="77"/>
    </row>
    <row r="2523" spans="5:5" x14ac:dyDescent="0.2">
      <c r="E2523" s="77"/>
    </row>
    <row r="2524" spans="5:5" x14ac:dyDescent="0.2">
      <c r="E2524" s="77"/>
    </row>
    <row r="2525" spans="5:5" x14ac:dyDescent="0.2">
      <c r="E2525" s="77"/>
    </row>
    <row r="2526" spans="5:5" x14ac:dyDescent="0.2">
      <c r="E2526" s="77"/>
    </row>
    <row r="2527" spans="5:5" x14ac:dyDescent="0.2">
      <c r="E2527" s="77"/>
    </row>
    <row r="2528" spans="5:5" x14ac:dyDescent="0.2">
      <c r="E2528" s="77"/>
    </row>
    <row r="2529" spans="5:5" x14ac:dyDescent="0.2">
      <c r="E2529" s="77"/>
    </row>
    <row r="2530" spans="5:5" x14ac:dyDescent="0.2">
      <c r="E2530" s="77"/>
    </row>
    <row r="2531" spans="5:5" x14ac:dyDescent="0.2">
      <c r="E2531" s="77"/>
    </row>
    <row r="2532" spans="5:5" x14ac:dyDescent="0.2">
      <c r="E2532" s="77"/>
    </row>
    <row r="2533" spans="5:5" x14ac:dyDescent="0.2">
      <c r="E2533" s="77"/>
    </row>
    <row r="2534" spans="5:5" x14ac:dyDescent="0.2">
      <c r="E2534" s="77"/>
    </row>
    <row r="2535" spans="5:5" x14ac:dyDescent="0.2">
      <c r="E2535" s="77"/>
    </row>
    <row r="2536" spans="5:5" x14ac:dyDescent="0.2">
      <c r="E2536" s="77"/>
    </row>
    <row r="2537" spans="5:5" x14ac:dyDescent="0.2">
      <c r="E2537" s="77"/>
    </row>
    <row r="2538" spans="5:5" x14ac:dyDescent="0.2">
      <c r="E2538" s="77"/>
    </row>
    <row r="2539" spans="5:5" x14ac:dyDescent="0.2">
      <c r="E2539" s="77"/>
    </row>
    <row r="2540" spans="5:5" x14ac:dyDescent="0.2">
      <c r="E2540" s="77"/>
    </row>
    <row r="2541" spans="5:5" x14ac:dyDescent="0.2">
      <c r="E2541" s="77"/>
    </row>
    <row r="2542" spans="5:5" x14ac:dyDescent="0.2">
      <c r="E2542" s="77"/>
    </row>
    <row r="2543" spans="5:5" x14ac:dyDescent="0.2">
      <c r="E2543" s="77"/>
    </row>
    <row r="2544" spans="5:5" x14ac:dyDescent="0.2">
      <c r="E2544" s="77"/>
    </row>
    <row r="2545" spans="5:5" x14ac:dyDescent="0.2">
      <c r="E2545" s="77"/>
    </row>
    <row r="2546" spans="5:5" x14ac:dyDescent="0.2">
      <c r="E2546" s="77"/>
    </row>
    <row r="2547" spans="5:5" x14ac:dyDescent="0.2">
      <c r="E2547" s="77"/>
    </row>
    <row r="2548" spans="5:5" x14ac:dyDescent="0.2">
      <c r="E2548" s="77"/>
    </row>
    <row r="2549" spans="5:5" x14ac:dyDescent="0.2">
      <c r="E2549" s="77"/>
    </row>
    <row r="2550" spans="5:5" x14ac:dyDescent="0.2">
      <c r="E2550" s="77"/>
    </row>
    <row r="2551" spans="5:5" x14ac:dyDescent="0.2">
      <c r="E2551" s="77"/>
    </row>
    <row r="2552" spans="5:5" x14ac:dyDescent="0.2">
      <c r="E2552" s="77"/>
    </row>
    <row r="2553" spans="5:5" x14ac:dyDescent="0.2">
      <c r="E2553" s="77"/>
    </row>
    <row r="2554" spans="5:5" x14ac:dyDescent="0.2">
      <c r="E2554" s="77"/>
    </row>
    <row r="2555" spans="5:5" x14ac:dyDescent="0.2">
      <c r="E2555" s="77"/>
    </row>
    <row r="2556" spans="5:5" x14ac:dyDescent="0.2">
      <c r="E2556" s="77"/>
    </row>
    <row r="2557" spans="5:5" x14ac:dyDescent="0.2">
      <c r="E2557" s="77"/>
    </row>
    <row r="2558" spans="5:5" x14ac:dyDescent="0.2">
      <c r="E2558" s="77"/>
    </row>
    <row r="2559" spans="5:5" x14ac:dyDescent="0.2">
      <c r="E2559" s="77"/>
    </row>
    <row r="2560" spans="5:5" x14ac:dyDescent="0.2">
      <c r="E2560" s="77"/>
    </row>
    <row r="2561" spans="5:5" x14ac:dyDescent="0.2">
      <c r="E2561" s="77"/>
    </row>
    <row r="2562" spans="5:5" x14ac:dyDescent="0.2">
      <c r="E2562" s="77"/>
    </row>
    <row r="2563" spans="5:5" x14ac:dyDescent="0.2">
      <c r="E2563" s="77"/>
    </row>
    <row r="2564" spans="5:5" x14ac:dyDescent="0.2">
      <c r="E2564" s="77"/>
    </row>
    <row r="2565" spans="5:5" x14ac:dyDescent="0.2">
      <c r="E2565" s="77"/>
    </row>
    <row r="2566" spans="5:5" x14ac:dyDescent="0.2">
      <c r="E2566" s="77"/>
    </row>
    <row r="2567" spans="5:5" x14ac:dyDescent="0.2">
      <c r="E2567" s="77"/>
    </row>
    <row r="2568" spans="5:5" x14ac:dyDescent="0.2">
      <c r="E2568" s="77"/>
    </row>
    <row r="2569" spans="5:5" x14ac:dyDescent="0.2">
      <c r="E2569" s="77"/>
    </row>
    <row r="2570" spans="5:5" x14ac:dyDescent="0.2">
      <c r="E2570" s="77"/>
    </row>
    <row r="2571" spans="5:5" x14ac:dyDescent="0.2">
      <c r="E2571" s="77"/>
    </row>
    <row r="2572" spans="5:5" x14ac:dyDescent="0.2">
      <c r="E2572" s="77"/>
    </row>
    <row r="2573" spans="5:5" x14ac:dyDescent="0.2">
      <c r="E2573" s="77"/>
    </row>
    <row r="2574" spans="5:5" x14ac:dyDescent="0.2">
      <c r="E2574" s="77"/>
    </row>
    <row r="2575" spans="5:5" x14ac:dyDescent="0.2">
      <c r="E2575" s="77"/>
    </row>
    <row r="2576" spans="5:5" x14ac:dyDescent="0.2">
      <c r="E2576" s="77"/>
    </row>
    <row r="2577" spans="5:5" x14ac:dyDescent="0.2">
      <c r="E2577" s="77"/>
    </row>
    <row r="2578" spans="5:5" x14ac:dyDescent="0.2">
      <c r="E2578" s="77"/>
    </row>
    <row r="2579" spans="5:5" x14ac:dyDescent="0.2">
      <c r="E2579" s="77"/>
    </row>
    <row r="2580" spans="5:5" x14ac:dyDescent="0.2">
      <c r="E2580" s="77"/>
    </row>
    <row r="2581" spans="5:5" x14ac:dyDescent="0.2">
      <c r="E2581" s="77"/>
    </row>
    <row r="2582" spans="5:5" x14ac:dyDescent="0.2">
      <c r="E2582" s="77"/>
    </row>
    <row r="2583" spans="5:5" x14ac:dyDescent="0.2">
      <c r="E2583" s="77"/>
    </row>
    <row r="2584" spans="5:5" x14ac:dyDescent="0.2">
      <c r="E2584" s="77"/>
    </row>
    <row r="2585" spans="5:5" x14ac:dyDescent="0.2">
      <c r="E2585" s="77"/>
    </row>
    <row r="2586" spans="5:5" x14ac:dyDescent="0.2">
      <c r="E2586" s="77"/>
    </row>
    <row r="2587" spans="5:5" x14ac:dyDescent="0.2">
      <c r="E2587" s="77"/>
    </row>
    <row r="2588" spans="5:5" x14ac:dyDescent="0.2">
      <c r="E2588" s="77"/>
    </row>
    <row r="2589" spans="5:5" x14ac:dyDescent="0.2">
      <c r="E2589" s="77"/>
    </row>
    <row r="2590" spans="5:5" x14ac:dyDescent="0.2">
      <c r="E2590" s="77"/>
    </row>
    <row r="2591" spans="5:5" x14ac:dyDescent="0.2">
      <c r="E2591" s="77"/>
    </row>
    <row r="2592" spans="5:5" x14ac:dyDescent="0.2">
      <c r="E2592" s="77"/>
    </row>
    <row r="2593" spans="5:5" x14ac:dyDescent="0.2">
      <c r="E2593" s="77"/>
    </row>
    <row r="2594" spans="5:5" x14ac:dyDescent="0.2">
      <c r="E2594" s="77"/>
    </row>
    <row r="2595" spans="5:5" x14ac:dyDescent="0.2">
      <c r="E2595" s="77"/>
    </row>
    <row r="2596" spans="5:5" x14ac:dyDescent="0.2">
      <c r="E2596" s="77"/>
    </row>
    <row r="2597" spans="5:5" x14ac:dyDescent="0.2">
      <c r="E2597" s="77"/>
    </row>
    <row r="2598" spans="5:5" x14ac:dyDescent="0.2">
      <c r="E2598" s="77"/>
    </row>
    <row r="2599" spans="5:5" x14ac:dyDescent="0.2">
      <c r="E2599" s="77"/>
    </row>
    <row r="2600" spans="5:5" x14ac:dyDescent="0.2">
      <c r="E2600" s="77"/>
    </row>
    <row r="2601" spans="5:5" x14ac:dyDescent="0.2">
      <c r="E2601" s="77"/>
    </row>
    <row r="2602" spans="5:5" x14ac:dyDescent="0.2">
      <c r="E2602" s="77"/>
    </row>
    <row r="2603" spans="5:5" x14ac:dyDescent="0.2">
      <c r="E2603" s="77"/>
    </row>
    <row r="2604" spans="5:5" x14ac:dyDescent="0.2">
      <c r="E2604" s="77"/>
    </row>
    <row r="2605" spans="5:5" x14ac:dyDescent="0.2">
      <c r="E2605" s="77"/>
    </row>
    <row r="2606" spans="5:5" x14ac:dyDescent="0.2">
      <c r="E2606" s="77"/>
    </row>
    <row r="2607" spans="5:5" x14ac:dyDescent="0.2">
      <c r="E2607" s="77"/>
    </row>
    <row r="2608" spans="5:5" x14ac:dyDescent="0.2">
      <c r="E2608" s="77"/>
    </row>
    <row r="2609" spans="5:5" x14ac:dyDescent="0.2">
      <c r="E2609" s="77"/>
    </row>
    <row r="2610" spans="5:5" x14ac:dyDescent="0.2">
      <c r="E2610" s="77"/>
    </row>
    <row r="2611" spans="5:5" x14ac:dyDescent="0.2">
      <c r="E2611" s="77"/>
    </row>
    <row r="2612" spans="5:5" x14ac:dyDescent="0.2">
      <c r="E2612" s="77"/>
    </row>
    <row r="2613" spans="5:5" x14ac:dyDescent="0.2">
      <c r="E2613" s="77"/>
    </row>
    <row r="2614" spans="5:5" x14ac:dyDescent="0.2">
      <c r="E2614" s="77"/>
    </row>
    <row r="2615" spans="5:5" x14ac:dyDescent="0.2">
      <c r="E2615" s="77"/>
    </row>
    <row r="2616" spans="5:5" x14ac:dyDescent="0.2">
      <c r="E2616" s="77"/>
    </row>
    <row r="2617" spans="5:5" x14ac:dyDescent="0.2">
      <c r="E2617" s="77"/>
    </row>
    <row r="2618" spans="5:5" x14ac:dyDescent="0.2">
      <c r="E2618" s="77"/>
    </row>
    <row r="2619" spans="5:5" x14ac:dyDescent="0.2">
      <c r="E2619" s="77"/>
    </row>
    <row r="2620" spans="5:5" x14ac:dyDescent="0.2">
      <c r="E2620" s="77"/>
    </row>
    <row r="2621" spans="5:5" x14ac:dyDescent="0.2">
      <c r="E2621" s="77"/>
    </row>
    <row r="2622" spans="5:5" x14ac:dyDescent="0.2">
      <c r="E2622" s="77"/>
    </row>
    <row r="2623" spans="5:5" x14ac:dyDescent="0.2">
      <c r="E2623" s="77"/>
    </row>
    <row r="2624" spans="5:5" x14ac:dyDescent="0.2">
      <c r="E2624" s="77"/>
    </row>
    <row r="2625" spans="5:5" x14ac:dyDescent="0.2">
      <c r="E2625" s="77"/>
    </row>
    <row r="2626" spans="5:5" x14ac:dyDescent="0.2">
      <c r="E2626" s="77"/>
    </row>
    <row r="2627" spans="5:5" x14ac:dyDescent="0.2">
      <c r="E2627" s="77"/>
    </row>
    <row r="2628" spans="5:5" x14ac:dyDescent="0.2">
      <c r="E2628" s="77"/>
    </row>
    <row r="2629" spans="5:5" x14ac:dyDescent="0.2">
      <c r="E2629" s="77"/>
    </row>
    <row r="2630" spans="5:5" x14ac:dyDescent="0.2">
      <c r="E2630" s="77"/>
    </row>
    <row r="2631" spans="5:5" x14ac:dyDescent="0.2">
      <c r="E2631" s="77"/>
    </row>
    <row r="2632" spans="5:5" x14ac:dyDescent="0.2">
      <c r="E2632" s="77"/>
    </row>
    <row r="2633" spans="5:5" x14ac:dyDescent="0.2">
      <c r="E2633" s="77"/>
    </row>
    <row r="2634" spans="5:5" x14ac:dyDescent="0.2">
      <c r="E2634" s="77"/>
    </row>
    <row r="2635" spans="5:5" x14ac:dyDescent="0.2">
      <c r="E2635" s="77"/>
    </row>
    <row r="2636" spans="5:5" x14ac:dyDescent="0.2">
      <c r="E2636" s="77"/>
    </row>
    <row r="2637" spans="5:5" x14ac:dyDescent="0.2">
      <c r="E2637" s="77"/>
    </row>
    <row r="2638" spans="5:5" x14ac:dyDescent="0.2">
      <c r="E2638" s="77"/>
    </row>
    <row r="2639" spans="5:5" x14ac:dyDescent="0.2">
      <c r="E2639" s="77"/>
    </row>
    <row r="2640" spans="5:5" x14ac:dyDescent="0.2">
      <c r="E2640" s="77"/>
    </row>
    <row r="2641" spans="5:5" x14ac:dyDescent="0.2">
      <c r="E2641" s="77"/>
    </row>
    <row r="2642" spans="5:5" x14ac:dyDescent="0.2">
      <c r="E2642" s="77"/>
    </row>
    <row r="2643" spans="5:5" x14ac:dyDescent="0.2">
      <c r="E2643" s="77"/>
    </row>
    <row r="2644" spans="5:5" x14ac:dyDescent="0.2">
      <c r="E2644" s="77"/>
    </row>
    <row r="2645" spans="5:5" x14ac:dyDescent="0.2">
      <c r="E2645" s="77"/>
    </row>
    <row r="2646" spans="5:5" x14ac:dyDescent="0.2">
      <c r="E2646" s="77"/>
    </row>
    <row r="2647" spans="5:5" x14ac:dyDescent="0.2">
      <c r="E2647" s="77"/>
    </row>
    <row r="2648" spans="5:5" x14ac:dyDescent="0.2">
      <c r="E2648" s="77"/>
    </row>
    <row r="2649" spans="5:5" x14ac:dyDescent="0.2">
      <c r="E2649" s="77"/>
    </row>
    <row r="2650" spans="5:5" x14ac:dyDescent="0.2">
      <c r="E2650" s="77"/>
    </row>
    <row r="2651" spans="5:5" x14ac:dyDescent="0.2">
      <c r="E2651" s="77"/>
    </row>
    <row r="2652" spans="5:5" x14ac:dyDescent="0.2">
      <c r="E2652" s="77"/>
    </row>
    <row r="2653" spans="5:5" x14ac:dyDescent="0.2">
      <c r="E2653" s="77"/>
    </row>
    <row r="2654" spans="5:5" x14ac:dyDescent="0.2">
      <c r="E2654" s="77"/>
    </row>
    <row r="2655" spans="5:5" x14ac:dyDescent="0.2">
      <c r="E2655" s="77"/>
    </row>
    <row r="2656" spans="5:5" x14ac:dyDescent="0.2">
      <c r="E2656" s="77"/>
    </row>
    <row r="2657" spans="5:5" x14ac:dyDescent="0.2">
      <c r="E2657" s="77"/>
    </row>
    <row r="2658" spans="5:5" x14ac:dyDescent="0.2">
      <c r="E2658" s="77"/>
    </row>
    <row r="2659" spans="5:5" x14ac:dyDescent="0.2">
      <c r="E2659" s="77"/>
    </row>
    <row r="2660" spans="5:5" x14ac:dyDescent="0.2">
      <c r="E2660" s="77"/>
    </row>
    <row r="2661" spans="5:5" x14ac:dyDescent="0.2">
      <c r="E2661" s="77"/>
    </row>
    <row r="2662" spans="5:5" x14ac:dyDescent="0.2">
      <c r="E2662" s="77"/>
    </row>
    <row r="2663" spans="5:5" x14ac:dyDescent="0.2">
      <c r="E2663" s="77"/>
    </row>
    <row r="2664" spans="5:5" x14ac:dyDescent="0.2">
      <c r="E2664" s="77"/>
    </row>
    <row r="2665" spans="5:5" x14ac:dyDescent="0.2">
      <c r="E2665" s="77"/>
    </row>
    <row r="2666" spans="5:5" x14ac:dyDescent="0.2">
      <c r="E2666" s="77"/>
    </row>
    <row r="2667" spans="5:5" x14ac:dyDescent="0.2">
      <c r="E2667" s="77"/>
    </row>
    <row r="2668" spans="5:5" x14ac:dyDescent="0.2">
      <c r="E2668" s="77"/>
    </row>
    <row r="2669" spans="5:5" x14ac:dyDescent="0.2">
      <c r="E2669" s="77"/>
    </row>
    <row r="2670" spans="5:5" x14ac:dyDescent="0.2">
      <c r="E2670" s="77"/>
    </row>
    <row r="2671" spans="5:5" x14ac:dyDescent="0.2">
      <c r="E2671" s="77"/>
    </row>
    <row r="2672" spans="5:5" x14ac:dyDescent="0.2">
      <c r="E2672" s="77"/>
    </row>
    <row r="2673" spans="5:5" x14ac:dyDescent="0.2">
      <c r="E2673" s="77"/>
    </row>
    <row r="2674" spans="5:5" x14ac:dyDescent="0.2">
      <c r="E2674" s="77"/>
    </row>
    <row r="2675" spans="5:5" x14ac:dyDescent="0.2">
      <c r="E2675" s="77"/>
    </row>
    <row r="2676" spans="5:5" x14ac:dyDescent="0.2">
      <c r="E2676" s="77"/>
    </row>
    <row r="2677" spans="5:5" x14ac:dyDescent="0.2">
      <c r="E2677" s="77"/>
    </row>
    <row r="2678" spans="5:5" x14ac:dyDescent="0.2">
      <c r="E2678" s="77"/>
    </row>
    <row r="2679" spans="5:5" x14ac:dyDescent="0.2">
      <c r="E2679" s="77"/>
    </row>
    <row r="2680" spans="5:5" x14ac:dyDescent="0.2">
      <c r="E2680" s="77"/>
    </row>
    <row r="2681" spans="5:5" x14ac:dyDescent="0.2">
      <c r="E2681" s="77"/>
    </row>
    <row r="2682" spans="5:5" x14ac:dyDescent="0.2">
      <c r="E2682" s="77"/>
    </row>
    <row r="2683" spans="5:5" x14ac:dyDescent="0.2">
      <c r="E2683" s="77"/>
    </row>
    <row r="2684" spans="5:5" x14ac:dyDescent="0.2">
      <c r="E2684" s="77"/>
    </row>
    <row r="2685" spans="5:5" x14ac:dyDescent="0.2">
      <c r="E2685" s="77"/>
    </row>
    <row r="2686" spans="5:5" x14ac:dyDescent="0.2">
      <c r="E2686" s="77"/>
    </row>
    <row r="2687" spans="5:5" x14ac:dyDescent="0.2">
      <c r="E2687" s="77"/>
    </row>
    <row r="2688" spans="5:5" x14ac:dyDescent="0.2">
      <c r="E2688" s="77"/>
    </row>
    <row r="2689" spans="5:5" x14ac:dyDescent="0.2">
      <c r="E2689" s="77"/>
    </row>
    <row r="2690" spans="5:5" x14ac:dyDescent="0.2">
      <c r="E2690" s="77"/>
    </row>
    <row r="2691" spans="5:5" x14ac:dyDescent="0.2">
      <c r="E2691" s="77"/>
    </row>
    <row r="2692" spans="5:5" x14ac:dyDescent="0.2">
      <c r="E2692" s="77"/>
    </row>
    <row r="2693" spans="5:5" x14ac:dyDescent="0.2">
      <c r="E2693" s="77"/>
    </row>
    <row r="2694" spans="5:5" x14ac:dyDescent="0.2">
      <c r="E2694" s="77"/>
    </row>
    <row r="2695" spans="5:5" x14ac:dyDescent="0.2">
      <c r="E2695" s="77"/>
    </row>
    <row r="2696" spans="5:5" x14ac:dyDescent="0.2">
      <c r="E2696" s="77"/>
    </row>
    <row r="2697" spans="5:5" x14ac:dyDescent="0.2">
      <c r="E2697" s="77"/>
    </row>
    <row r="2698" spans="5:5" x14ac:dyDescent="0.2">
      <c r="E2698" s="77"/>
    </row>
    <row r="2699" spans="5:5" x14ac:dyDescent="0.2">
      <c r="E2699" s="77"/>
    </row>
    <row r="2700" spans="5:5" x14ac:dyDescent="0.2">
      <c r="E2700" s="77"/>
    </row>
    <row r="2701" spans="5:5" x14ac:dyDescent="0.2">
      <c r="E2701" s="77"/>
    </row>
    <row r="2702" spans="5:5" x14ac:dyDescent="0.2">
      <c r="E2702" s="77"/>
    </row>
    <row r="2703" spans="5:5" x14ac:dyDescent="0.2">
      <c r="E2703" s="77"/>
    </row>
    <row r="2704" spans="5:5" x14ac:dyDescent="0.2">
      <c r="E2704" s="77"/>
    </row>
    <row r="2705" spans="5:5" x14ac:dyDescent="0.2">
      <c r="E2705" s="77"/>
    </row>
    <row r="2706" spans="5:5" x14ac:dyDescent="0.2">
      <c r="E2706" s="77"/>
    </row>
    <row r="2707" spans="5:5" x14ac:dyDescent="0.2">
      <c r="E2707" s="77"/>
    </row>
    <row r="2708" spans="5:5" x14ac:dyDescent="0.2">
      <c r="E2708" s="77"/>
    </row>
    <row r="2709" spans="5:5" x14ac:dyDescent="0.2">
      <c r="E2709" s="77"/>
    </row>
    <row r="2710" spans="5:5" x14ac:dyDescent="0.2">
      <c r="E2710" s="77"/>
    </row>
    <row r="2711" spans="5:5" x14ac:dyDescent="0.2">
      <c r="E2711" s="77"/>
    </row>
    <row r="2712" spans="5:5" x14ac:dyDescent="0.2">
      <c r="E2712" s="77"/>
    </row>
    <row r="2713" spans="5:5" x14ac:dyDescent="0.2">
      <c r="E2713" s="77"/>
    </row>
    <row r="2714" spans="5:5" x14ac:dyDescent="0.2">
      <c r="E2714" s="77"/>
    </row>
    <row r="2715" spans="5:5" x14ac:dyDescent="0.2">
      <c r="E2715" s="77"/>
    </row>
    <row r="2716" spans="5:5" x14ac:dyDescent="0.2">
      <c r="E2716" s="77"/>
    </row>
    <row r="2717" spans="5:5" x14ac:dyDescent="0.2">
      <c r="E2717" s="77"/>
    </row>
    <row r="2718" spans="5:5" x14ac:dyDescent="0.2">
      <c r="E2718" s="77"/>
    </row>
    <row r="2719" spans="5:5" x14ac:dyDescent="0.2">
      <c r="E2719" s="77"/>
    </row>
    <row r="2720" spans="5:5" x14ac:dyDescent="0.2">
      <c r="E2720" s="77"/>
    </row>
    <row r="2721" spans="5:5" x14ac:dyDescent="0.2">
      <c r="E2721" s="77"/>
    </row>
    <row r="2722" spans="5:5" x14ac:dyDescent="0.2">
      <c r="E2722" s="77"/>
    </row>
    <row r="2723" spans="5:5" x14ac:dyDescent="0.2">
      <c r="E2723" s="77"/>
    </row>
    <row r="2724" spans="5:5" x14ac:dyDescent="0.2">
      <c r="E2724" s="77"/>
    </row>
    <row r="2725" spans="5:5" x14ac:dyDescent="0.2">
      <c r="E2725" s="77"/>
    </row>
    <row r="2726" spans="5:5" x14ac:dyDescent="0.2">
      <c r="E2726" s="77"/>
    </row>
    <row r="2727" spans="5:5" x14ac:dyDescent="0.2">
      <c r="E2727" s="77"/>
    </row>
    <row r="2728" spans="5:5" x14ac:dyDescent="0.2">
      <c r="E2728" s="77"/>
    </row>
    <row r="2729" spans="5:5" x14ac:dyDescent="0.2">
      <c r="E2729" s="77"/>
    </row>
    <row r="2730" spans="5:5" x14ac:dyDescent="0.2">
      <c r="E2730" s="77"/>
    </row>
    <row r="2731" spans="5:5" x14ac:dyDescent="0.2">
      <c r="E2731" s="77"/>
    </row>
    <row r="2732" spans="5:5" x14ac:dyDescent="0.2">
      <c r="E2732" s="77"/>
    </row>
    <row r="2733" spans="5:5" x14ac:dyDescent="0.2">
      <c r="E2733" s="77"/>
    </row>
    <row r="2734" spans="5:5" x14ac:dyDescent="0.2">
      <c r="E2734" s="77"/>
    </row>
    <row r="2735" spans="5:5" x14ac:dyDescent="0.2">
      <c r="E2735" s="77"/>
    </row>
    <row r="2736" spans="5:5" x14ac:dyDescent="0.2">
      <c r="E2736" s="77"/>
    </row>
    <row r="2737" spans="5:5" x14ac:dyDescent="0.2">
      <c r="E2737" s="77"/>
    </row>
    <row r="2738" spans="5:5" x14ac:dyDescent="0.2">
      <c r="E2738" s="77"/>
    </row>
    <row r="2739" spans="5:5" x14ac:dyDescent="0.2">
      <c r="E2739" s="77"/>
    </row>
    <row r="2740" spans="5:5" x14ac:dyDescent="0.2">
      <c r="E2740" s="77"/>
    </row>
    <row r="2741" spans="5:5" x14ac:dyDescent="0.2">
      <c r="E2741" s="77"/>
    </row>
    <row r="2742" spans="5:5" x14ac:dyDescent="0.2">
      <c r="E2742" s="77"/>
    </row>
    <row r="2743" spans="5:5" x14ac:dyDescent="0.2">
      <c r="E2743" s="77"/>
    </row>
    <row r="2744" spans="5:5" x14ac:dyDescent="0.2">
      <c r="E2744" s="77"/>
    </row>
    <row r="2745" spans="5:5" x14ac:dyDescent="0.2">
      <c r="E2745" s="77"/>
    </row>
    <row r="2746" spans="5:5" x14ac:dyDescent="0.2">
      <c r="E2746" s="77"/>
    </row>
    <row r="2747" spans="5:5" x14ac:dyDescent="0.2">
      <c r="E2747" s="77"/>
    </row>
    <row r="2748" spans="5:5" x14ac:dyDescent="0.2">
      <c r="E2748" s="77"/>
    </row>
    <row r="2749" spans="5:5" x14ac:dyDescent="0.2">
      <c r="E2749" s="77"/>
    </row>
    <row r="2750" spans="5:5" x14ac:dyDescent="0.2">
      <c r="E2750" s="77"/>
    </row>
    <row r="2751" spans="5:5" x14ac:dyDescent="0.2">
      <c r="E2751" s="77"/>
    </row>
    <row r="2752" spans="5:5" x14ac:dyDescent="0.2">
      <c r="E2752" s="77"/>
    </row>
    <row r="2753" spans="5:5" x14ac:dyDescent="0.2">
      <c r="E2753" s="77"/>
    </row>
    <row r="2754" spans="5:5" x14ac:dyDescent="0.2">
      <c r="E2754" s="77"/>
    </row>
    <row r="2755" spans="5:5" x14ac:dyDescent="0.2">
      <c r="E2755" s="77"/>
    </row>
    <row r="2756" spans="5:5" x14ac:dyDescent="0.2">
      <c r="E2756" s="77"/>
    </row>
    <row r="2757" spans="5:5" x14ac:dyDescent="0.2">
      <c r="E2757" s="77"/>
    </row>
    <row r="2758" spans="5:5" x14ac:dyDescent="0.2">
      <c r="E2758" s="77"/>
    </row>
    <row r="2759" spans="5:5" x14ac:dyDescent="0.2">
      <c r="E2759" s="77"/>
    </row>
    <row r="2760" spans="5:5" x14ac:dyDescent="0.2">
      <c r="E2760" s="77"/>
    </row>
    <row r="2761" spans="5:5" x14ac:dyDescent="0.2">
      <c r="E2761" s="77"/>
    </row>
    <row r="2762" spans="5:5" x14ac:dyDescent="0.2">
      <c r="E2762" s="77"/>
    </row>
    <row r="2763" spans="5:5" x14ac:dyDescent="0.2">
      <c r="E2763" s="77"/>
    </row>
    <row r="2764" spans="5:5" x14ac:dyDescent="0.2">
      <c r="E2764" s="77"/>
    </row>
    <row r="2765" spans="5:5" x14ac:dyDescent="0.2">
      <c r="E2765" s="77"/>
    </row>
    <row r="2766" spans="5:5" x14ac:dyDescent="0.2">
      <c r="E2766" s="77"/>
    </row>
    <row r="2767" spans="5:5" x14ac:dyDescent="0.2">
      <c r="E2767" s="77"/>
    </row>
    <row r="2768" spans="5:5" x14ac:dyDescent="0.2">
      <c r="E2768" s="77"/>
    </row>
    <row r="2769" spans="5:5" x14ac:dyDescent="0.2">
      <c r="E2769" s="77"/>
    </row>
    <row r="2770" spans="5:5" x14ac:dyDescent="0.2">
      <c r="E2770" s="77"/>
    </row>
    <row r="2771" spans="5:5" x14ac:dyDescent="0.2">
      <c r="E2771" s="77"/>
    </row>
    <row r="2772" spans="5:5" x14ac:dyDescent="0.2">
      <c r="E2772" s="77"/>
    </row>
    <row r="2773" spans="5:5" x14ac:dyDescent="0.2">
      <c r="E2773" s="77"/>
    </row>
    <row r="2774" spans="5:5" x14ac:dyDescent="0.2">
      <c r="E2774" s="77"/>
    </row>
    <row r="2775" spans="5:5" x14ac:dyDescent="0.2">
      <c r="E2775" s="77"/>
    </row>
    <row r="2776" spans="5:5" x14ac:dyDescent="0.2">
      <c r="E2776" s="77"/>
    </row>
    <row r="2777" spans="5:5" x14ac:dyDescent="0.2">
      <c r="E2777" s="77"/>
    </row>
    <row r="2778" spans="5:5" x14ac:dyDescent="0.2">
      <c r="E2778" s="77"/>
    </row>
    <row r="2779" spans="5:5" x14ac:dyDescent="0.2">
      <c r="E2779" s="77"/>
    </row>
    <row r="2780" spans="5:5" x14ac:dyDescent="0.2">
      <c r="E2780" s="77"/>
    </row>
    <row r="2781" spans="5:5" x14ac:dyDescent="0.2">
      <c r="E2781" s="77"/>
    </row>
    <row r="2782" spans="5:5" x14ac:dyDescent="0.2">
      <c r="E2782" s="77"/>
    </row>
    <row r="2783" spans="5:5" x14ac:dyDescent="0.2">
      <c r="E2783" s="77"/>
    </row>
    <row r="2784" spans="5:5" x14ac:dyDescent="0.2">
      <c r="E2784" s="77"/>
    </row>
    <row r="2785" spans="5:5" x14ac:dyDescent="0.2">
      <c r="E2785" s="77"/>
    </row>
    <row r="2786" spans="5:5" x14ac:dyDescent="0.2">
      <c r="E2786" s="77"/>
    </row>
    <row r="2787" spans="5:5" x14ac:dyDescent="0.2">
      <c r="E2787" s="77"/>
    </row>
    <row r="2788" spans="5:5" x14ac:dyDescent="0.2">
      <c r="E2788" s="77"/>
    </row>
    <row r="2789" spans="5:5" x14ac:dyDescent="0.2">
      <c r="E2789" s="77"/>
    </row>
    <row r="2790" spans="5:5" x14ac:dyDescent="0.2">
      <c r="E2790" s="77"/>
    </row>
    <row r="2791" spans="5:5" x14ac:dyDescent="0.2">
      <c r="E2791" s="77"/>
    </row>
    <row r="2792" spans="5:5" x14ac:dyDescent="0.2">
      <c r="E2792" s="77"/>
    </row>
    <row r="2793" spans="5:5" x14ac:dyDescent="0.2">
      <c r="E2793" s="77"/>
    </row>
    <row r="2794" spans="5:5" x14ac:dyDescent="0.2">
      <c r="E2794" s="77"/>
    </row>
    <row r="2795" spans="5:5" x14ac:dyDescent="0.2">
      <c r="E2795" s="77"/>
    </row>
    <row r="2796" spans="5:5" x14ac:dyDescent="0.2">
      <c r="E2796" s="77"/>
    </row>
    <row r="2797" spans="5:5" x14ac:dyDescent="0.2">
      <c r="E2797" s="77"/>
    </row>
    <row r="2798" spans="5:5" x14ac:dyDescent="0.2">
      <c r="E2798" s="77"/>
    </row>
    <row r="2799" spans="5:5" x14ac:dyDescent="0.2">
      <c r="E2799" s="77"/>
    </row>
    <row r="2800" spans="5:5" x14ac:dyDescent="0.2">
      <c r="E2800" s="77"/>
    </row>
    <row r="2801" spans="5:5" x14ac:dyDescent="0.2">
      <c r="E2801" s="77"/>
    </row>
    <row r="2802" spans="5:5" x14ac:dyDescent="0.2">
      <c r="E2802" s="77"/>
    </row>
    <row r="2803" spans="5:5" x14ac:dyDescent="0.2">
      <c r="E2803" s="77"/>
    </row>
    <row r="2804" spans="5:5" x14ac:dyDescent="0.2">
      <c r="E2804" s="77"/>
    </row>
    <row r="2805" spans="5:5" x14ac:dyDescent="0.2">
      <c r="E2805" s="77"/>
    </row>
    <row r="2806" spans="5:5" x14ac:dyDescent="0.2">
      <c r="E2806" s="77"/>
    </row>
    <row r="2807" spans="5:5" x14ac:dyDescent="0.2">
      <c r="E2807" s="77"/>
    </row>
    <row r="2808" spans="5:5" x14ac:dyDescent="0.2">
      <c r="E2808" s="77"/>
    </row>
    <row r="2809" spans="5:5" x14ac:dyDescent="0.2">
      <c r="E2809" s="77"/>
    </row>
    <row r="2810" spans="5:5" x14ac:dyDescent="0.2">
      <c r="E2810" s="77"/>
    </row>
    <row r="2811" spans="5:5" x14ac:dyDescent="0.2">
      <c r="E2811" s="77"/>
    </row>
    <row r="2812" spans="5:5" x14ac:dyDescent="0.2">
      <c r="E2812" s="77"/>
    </row>
    <row r="2813" spans="5:5" x14ac:dyDescent="0.2">
      <c r="E2813" s="77"/>
    </row>
    <row r="2814" spans="5:5" x14ac:dyDescent="0.2">
      <c r="E2814" s="77"/>
    </row>
    <row r="2815" spans="5:5" x14ac:dyDescent="0.2">
      <c r="E2815" s="77"/>
    </row>
    <row r="2816" spans="5:5" x14ac:dyDescent="0.2">
      <c r="E2816" s="77"/>
    </row>
    <row r="2817" spans="5:5" x14ac:dyDescent="0.2">
      <c r="E2817" s="77"/>
    </row>
    <row r="2818" spans="5:5" x14ac:dyDescent="0.2">
      <c r="E2818" s="77"/>
    </row>
    <row r="2819" spans="5:5" x14ac:dyDescent="0.2">
      <c r="E2819" s="77"/>
    </row>
    <row r="2820" spans="5:5" x14ac:dyDescent="0.2">
      <c r="E2820" s="77"/>
    </row>
    <row r="2821" spans="5:5" x14ac:dyDescent="0.2">
      <c r="E2821" s="77"/>
    </row>
    <row r="2822" spans="5:5" x14ac:dyDescent="0.2">
      <c r="E2822" s="77"/>
    </row>
    <row r="2823" spans="5:5" x14ac:dyDescent="0.2">
      <c r="E2823" s="77"/>
    </row>
    <row r="2824" spans="5:5" x14ac:dyDescent="0.2">
      <c r="E2824" s="77"/>
    </row>
    <row r="2825" spans="5:5" x14ac:dyDescent="0.2">
      <c r="E2825" s="77"/>
    </row>
    <row r="2826" spans="5:5" x14ac:dyDescent="0.2">
      <c r="E2826" s="77"/>
    </row>
    <row r="2827" spans="5:5" x14ac:dyDescent="0.2">
      <c r="E2827" s="77"/>
    </row>
    <row r="2828" spans="5:5" x14ac:dyDescent="0.2">
      <c r="E2828" s="77"/>
    </row>
    <row r="2829" spans="5:5" x14ac:dyDescent="0.2">
      <c r="E2829" s="77"/>
    </row>
    <row r="2830" spans="5:5" x14ac:dyDescent="0.2">
      <c r="E2830" s="77"/>
    </row>
    <row r="2831" spans="5:5" x14ac:dyDescent="0.2">
      <c r="E2831" s="77"/>
    </row>
    <row r="2832" spans="5:5" x14ac:dyDescent="0.2">
      <c r="E2832" s="77"/>
    </row>
    <row r="2833" spans="5:5" x14ac:dyDescent="0.2">
      <c r="E2833" s="77"/>
    </row>
    <row r="2834" spans="5:5" x14ac:dyDescent="0.2">
      <c r="E2834" s="77"/>
    </row>
    <row r="2835" spans="5:5" x14ac:dyDescent="0.2">
      <c r="E2835" s="77"/>
    </row>
    <row r="2836" spans="5:5" x14ac:dyDescent="0.2">
      <c r="E2836" s="77"/>
    </row>
    <row r="2837" spans="5:5" x14ac:dyDescent="0.2">
      <c r="E2837" s="77"/>
    </row>
    <row r="2838" spans="5:5" x14ac:dyDescent="0.2">
      <c r="E2838" s="77"/>
    </row>
    <row r="2839" spans="5:5" x14ac:dyDescent="0.2">
      <c r="E2839" s="77"/>
    </row>
    <row r="2840" spans="5:5" x14ac:dyDescent="0.2">
      <c r="E2840" s="77"/>
    </row>
    <row r="2841" spans="5:5" x14ac:dyDescent="0.2">
      <c r="E2841" s="77"/>
    </row>
    <row r="2842" spans="5:5" x14ac:dyDescent="0.2">
      <c r="E2842" s="77"/>
    </row>
    <row r="2843" spans="5:5" x14ac:dyDescent="0.2">
      <c r="E2843" s="77"/>
    </row>
    <row r="2844" spans="5:5" x14ac:dyDescent="0.2">
      <c r="E2844" s="77"/>
    </row>
    <row r="2845" spans="5:5" x14ac:dyDescent="0.2">
      <c r="E2845" s="77"/>
    </row>
    <row r="2846" spans="5:5" x14ac:dyDescent="0.2">
      <c r="E2846" s="77"/>
    </row>
    <row r="2847" spans="5:5" x14ac:dyDescent="0.2">
      <c r="E2847" s="77"/>
    </row>
    <row r="2848" spans="5:5" x14ac:dyDescent="0.2">
      <c r="E2848" s="77"/>
    </row>
    <row r="2849" spans="5:5" x14ac:dyDescent="0.2">
      <c r="E2849" s="77"/>
    </row>
    <row r="2850" spans="5:5" x14ac:dyDescent="0.2">
      <c r="E2850" s="77"/>
    </row>
    <row r="2851" spans="5:5" x14ac:dyDescent="0.2">
      <c r="E2851" s="77"/>
    </row>
    <row r="2852" spans="5:5" x14ac:dyDescent="0.2">
      <c r="E2852" s="77"/>
    </row>
    <row r="2853" spans="5:5" x14ac:dyDescent="0.2">
      <c r="E2853" s="77"/>
    </row>
    <row r="2854" spans="5:5" x14ac:dyDescent="0.2">
      <c r="E2854" s="77"/>
    </row>
    <row r="2855" spans="5:5" x14ac:dyDescent="0.2">
      <c r="E2855" s="77"/>
    </row>
    <row r="2856" spans="5:5" x14ac:dyDescent="0.2">
      <c r="E2856" s="77"/>
    </row>
    <row r="2857" spans="5:5" x14ac:dyDescent="0.2">
      <c r="E2857" s="77"/>
    </row>
    <row r="2858" spans="5:5" x14ac:dyDescent="0.2">
      <c r="E2858" s="77"/>
    </row>
    <row r="2859" spans="5:5" x14ac:dyDescent="0.2">
      <c r="E2859" s="77"/>
    </row>
    <row r="2860" spans="5:5" x14ac:dyDescent="0.2">
      <c r="E2860" s="77"/>
    </row>
    <row r="2861" spans="5:5" x14ac:dyDescent="0.2">
      <c r="E2861" s="77"/>
    </row>
    <row r="2862" spans="5:5" x14ac:dyDescent="0.2">
      <c r="E2862" s="77"/>
    </row>
    <row r="2863" spans="5:5" x14ac:dyDescent="0.2">
      <c r="E2863" s="77"/>
    </row>
    <row r="2864" spans="5:5" x14ac:dyDescent="0.2">
      <c r="E2864" s="77"/>
    </row>
    <row r="2865" spans="5:5" x14ac:dyDescent="0.2">
      <c r="E2865" s="77"/>
    </row>
    <row r="2866" spans="5:5" x14ac:dyDescent="0.2">
      <c r="E2866" s="77"/>
    </row>
    <row r="2867" spans="5:5" x14ac:dyDescent="0.2">
      <c r="E2867" s="77"/>
    </row>
    <row r="2868" spans="5:5" x14ac:dyDescent="0.2">
      <c r="E2868" s="77"/>
    </row>
    <row r="2869" spans="5:5" x14ac:dyDescent="0.2">
      <c r="E2869" s="77"/>
    </row>
    <row r="2870" spans="5:5" x14ac:dyDescent="0.2">
      <c r="E2870" s="77"/>
    </row>
    <row r="2871" spans="5:5" x14ac:dyDescent="0.2">
      <c r="E2871" s="77"/>
    </row>
    <row r="2872" spans="5:5" x14ac:dyDescent="0.2">
      <c r="E2872" s="77"/>
    </row>
    <row r="2873" spans="5:5" x14ac:dyDescent="0.2">
      <c r="E2873" s="77"/>
    </row>
    <row r="2874" spans="5:5" x14ac:dyDescent="0.2">
      <c r="E2874" s="77"/>
    </row>
    <row r="2875" spans="5:5" x14ac:dyDescent="0.2">
      <c r="E2875" s="77"/>
    </row>
    <row r="2876" spans="5:5" x14ac:dyDescent="0.2">
      <c r="E2876" s="77"/>
    </row>
    <row r="2877" spans="5:5" x14ac:dyDescent="0.2">
      <c r="E2877" s="77"/>
    </row>
    <row r="2878" spans="5:5" x14ac:dyDescent="0.2">
      <c r="E2878" s="77"/>
    </row>
    <row r="2879" spans="5:5" x14ac:dyDescent="0.2">
      <c r="E2879" s="77"/>
    </row>
    <row r="2880" spans="5:5" x14ac:dyDescent="0.2">
      <c r="E2880" s="77"/>
    </row>
    <row r="2881" spans="5:5" x14ac:dyDescent="0.2">
      <c r="E2881" s="77"/>
    </row>
    <row r="2882" spans="5:5" x14ac:dyDescent="0.2">
      <c r="E2882" s="77"/>
    </row>
    <row r="2883" spans="5:5" x14ac:dyDescent="0.2">
      <c r="E2883" s="77"/>
    </row>
    <row r="2884" spans="5:5" x14ac:dyDescent="0.2">
      <c r="E2884" s="77"/>
    </row>
    <row r="2885" spans="5:5" x14ac:dyDescent="0.2">
      <c r="E2885" s="77"/>
    </row>
    <row r="2886" spans="5:5" x14ac:dyDescent="0.2">
      <c r="E2886" s="77"/>
    </row>
    <row r="2887" spans="5:5" x14ac:dyDescent="0.2">
      <c r="E2887" s="77"/>
    </row>
    <row r="2888" spans="5:5" x14ac:dyDescent="0.2">
      <c r="E2888" s="77"/>
    </row>
    <row r="2889" spans="5:5" x14ac:dyDescent="0.2">
      <c r="E2889" s="77"/>
    </row>
    <row r="2890" spans="5:5" x14ac:dyDescent="0.2">
      <c r="E2890" s="77"/>
    </row>
    <row r="2891" spans="5:5" x14ac:dyDescent="0.2">
      <c r="E2891" s="77"/>
    </row>
    <row r="2892" spans="5:5" x14ac:dyDescent="0.2">
      <c r="E2892" s="77"/>
    </row>
    <row r="2893" spans="5:5" x14ac:dyDescent="0.2">
      <c r="E2893" s="77"/>
    </row>
    <row r="2894" spans="5:5" x14ac:dyDescent="0.2">
      <c r="E2894" s="77"/>
    </row>
    <row r="2895" spans="5:5" x14ac:dyDescent="0.2">
      <c r="E2895" s="77"/>
    </row>
    <row r="2896" spans="5:5" x14ac:dyDescent="0.2">
      <c r="E2896" s="77"/>
    </row>
    <row r="2897" spans="5:5" x14ac:dyDescent="0.2">
      <c r="E2897" s="77"/>
    </row>
    <row r="2898" spans="5:5" x14ac:dyDescent="0.2">
      <c r="E2898" s="77"/>
    </row>
    <row r="2899" spans="5:5" x14ac:dyDescent="0.2">
      <c r="E2899" s="77"/>
    </row>
    <row r="2900" spans="5:5" x14ac:dyDescent="0.2">
      <c r="E2900" s="77"/>
    </row>
    <row r="2901" spans="5:5" x14ac:dyDescent="0.2">
      <c r="E2901" s="77"/>
    </row>
    <row r="2902" spans="5:5" x14ac:dyDescent="0.2">
      <c r="E2902" s="77"/>
    </row>
    <row r="2903" spans="5:5" x14ac:dyDescent="0.2">
      <c r="E2903" s="77"/>
    </row>
    <row r="2904" spans="5:5" x14ac:dyDescent="0.2">
      <c r="E2904" s="77"/>
    </row>
    <row r="2905" spans="5:5" x14ac:dyDescent="0.2">
      <c r="E2905" s="77"/>
    </row>
    <row r="2906" spans="5:5" x14ac:dyDescent="0.2">
      <c r="E2906" s="77"/>
    </row>
    <row r="2907" spans="5:5" x14ac:dyDescent="0.2">
      <c r="E2907" s="77"/>
    </row>
    <row r="2908" spans="5:5" x14ac:dyDescent="0.2">
      <c r="E2908" s="77"/>
    </row>
    <row r="2909" spans="5:5" x14ac:dyDescent="0.2">
      <c r="E2909" s="77"/>
    </row>
    <row r="2910" spans="5:5" x14ac:dyDescent="0.2">
      <c r="E2910" s="77"/>
    </row>
    <row r="2911" spans="5:5" x14ac:dyDescent="0.2">
      <c r="E2911" s="77"/>
    </row>
    <row r="2912" spans="5:5" x14ac:dyDescent="0.2">
      <c r="E2912" s="77"/>
    </row>
    <row r="2913" spans="5:5" x14ac:dyDescent="0.2">
      <c r="E2913" s="77"/>
    </row>
    <row r="2914" spans="5:5" x14ac:dyDescent="0.2">
      <c r="E2914" s="77"/>
    </row>
    <row r="2915" spans="5:5" x14ac:dyDescent="0.2">
      <c r="E2915" s="77"/>
    </row>
    <row r="2916" spans="5:5" x14ac:dyDescent="0.2">
      <c r="E2916" s="77"/>
    </row>
    <row r="2917" spans="5:5" x14ac:dyDescent="0.2">
      <c r="E2917" s="77"/>
    </row>
    <row r="2918" spans="5:5" x14ac:dyDescent="0.2">
      <c r="E2918" s="77"/>
    </row>
    <row r="2919" spans="5:5" x14ac:dyDescent="0.2">
      <c r="E2919" s="77"/>
    </row>
    <row r="2920" spans="5:5" x14ac:dyDescent="0.2">
      <c r="E2920" s="77"/>
    </row>
    <row r="2921" spans="5:5" x14ac:dyDescent="0.2">
      <c r="E2921" s="77"/>
    </row>
    <row r="2922" spans="5:5" x14ac:dyDescent="0.2">
      <c r="E2922" s="77"/>
    </row>
    <row r="2923" spans="5:5" x14ac:dyDescent="0.2">
      <c r="E2923" s="77"/>
    </row>
    <row r="2924" spans="5:5" x14ac:dyDescent="0.2">
      <c r="E2924" s="77"/>
    </row>
    <row r="2925" spans="5:5" x14ac:dyDescent="0.2">
      <c r="E2925" s="77"/>
    </row>
    <row r="2926" spans="5:5" x14ac:dyDescent="0.2">
      <c r="E2926" s="77"/>
    </row>
    <row r="2927" spans="5:5" x14ac:dyDescent="0.2">
      <c r="E2927" s="77"/>
    </row>
    <row r="2928" spans="5:5" x14ac:dyDescent="0.2">
      <c r="E2928" s="77"/>
    </row>
    <row r="2929" spans="5:5" x14ac:dyDescent="0.2">
      <c r="E2929" s="77"/>
    </row>
    <row r="2930" spans="5:5" x14ac:dyDescent="0.2">
      <c r="E2930" s="77"/>
    </row>
    <row r="2931" spans="5:5" x14ac:dyDescent="0.2">
      <c r="E2931" s="77"/>
    </row>
    <row r="2932" spans="5:5" x14ac:dyDescent="0.2">
      <c r="E2932" s="77"/>
    </row>
    <row r="2933" spans="5:5" x14ac:dyDescent="0.2">
      <c r="E2933" s="77"/>
    </row>
    <row r="2934" spans="5:5" x14ac:dyDescent="0.2">
      <c r="E2934" s="77"/>
    </row>
    <row r="2935" spans="5:5" x14ac:dyDescent="0.2">
      <c r="E2935" s="77"/>
    </row>
    <row r="2936" spans="5:5" x14ac:dyDescent="0.2">
      <c r="E2936" s="77"/>
    </row>
    <row r="2937" spans="5:5" x14ac:dyDescent="0.2">
      <c r="E2937" s="77"/>
    </row>
    <row r="2938" spans="5:5" x14ac:dyDescent="0.2">
      <c r="E2938" s="77"/>
    </row>
    <row r="2939" spans="5:5" x14ac:dyDescent="0.2">
      <c r="E2939" s="77"/>
    </row>
    <row r="2940" spans="5:5" x14ac:dyDescent="0.2">
      <c r="E2940" s="77"/>
    </row>
    <row r="2941" spans="5:5" x14ac:dyDescent="0.2">
      <c r="E2941" s="77"/>
    </row>
    <row r="2942" spans="5:5" x14ac:dyDescent="0.2">
      <c r="E2942" s="77"/>
    </row>
    <row r="2943" spans="5:5" x14ac:dyDescent="0.2">
      <c r="E2943" s="77"/>
    </row>
    <row r="2944" spans="5:5" x14ac:dyDescent="0.2">
      <c r="E2944" s="77"/>
    </row>
    <row r="2945" spans="5:5" x14ac:dyDescent="0.2">
      <c r="E2945" s="77"/>
    </row>
    <row r="2946" spans="5:5" x14ac:dyDescent="0.2">
      <c r="E2946" s="77"/>
    </row>
    <row r="2947" spans="5:5" x14ac:dyDescent="0.2">
      <c r="E2947" s="77"/>
    </row>
    <row r="2948" spans="5:5" x14ac:dyDescent="0.2">
      <c r="E2948" s="77"/>
    </row>
    <row r="2949" spans="5:5" x14ac:dyDescent="0.2">
      <c r="E2949" s="77"/>
    </row>
    <row r="2950" spans="5:5" x14ac:dyDescent="0.2">
      <c r="E2950" s="77"/>
    </row>
    <row r="2951" spans="5:5" x14ac:dyDescent="0.2">
      <c r="E2951" s="77"/>
    </row>
    <row r="2952" spans="5:5" x14ac:dyDescent="0.2">
      <c r="E2952" s="77"/>
    </row>
    <row r="2953" spans="5:5" x14ac:dyDescent="0.2">
      <c r="E2953" s="77"/>
    </row>
    <row r="2954" spans="5:5" x14ac:dyDescent="0.2">
      <c r="E2954" s="77"/>
    </row>
    <row r="2955" spans="5:5" x14ac:dyDescent="0.2">
      <c r="E2955" s="77"/>
    </row>
    <row r="2956" spans="5:5" x14ac:dyDescent="0.2">
      <c r="E2956" s="77"/>
    </row>
    <row r="2957" spans="5:5" x14ac:dyDescent="0.2">
      <c r="E2957" s="77"/>
    </row>
    <row r="2958" spans="5:5" x14ac:dyDescent="0.2">
      <c r="E2958" s="77"/>
    </row>
    <row r="2959" spans="5:5" x14ac:dyDescent="0.2">
      <c r="E2959" s="77"/>
    </row>
    <row r="2960" spans="5:5" x14ac:dyDescent="0.2">
      <c r="E2960" s="77"/>
    </row>
    <row r="2961" spans="5:5" x14ac:dyDescent="0.2">
      <c r="E2961" s="77"/>
    </row>
    <row r="2962" spans="5:5" x14ac:dyDescent="0.2">
      <c r="E2962" s="77"/>
    </row>
    <row r="2963" spans="5:5" x14ac:dyDescent="0.2">
      <c r="E2963" s="77"/>
    </row>
    <row r="2964" spans="5:5" x14ac:dyDescent="0.2">
      <c r="E2964" s="77"/>
    </row>
    <row r="2965" spans="5:5" x14ac:dyDescent="0.2">
      <c r="E2965" s="77"/>
    </row>
    <row r="2966" spans="5:5" x14ac:dyDescent="0.2">
      <c r="E2966" s="77"/>
    </row>
    <row r="2967" spans="5:5" x14ac:dyDescent="0.2">
      <c r="E2967" s="77"/>
    </row>
    <row r="2968" spans="5:5" x14ac:dyDescent="0.2">
      <c r="E2968" s="77"/>
    </row>
    <row r="2969" spans="5:5" x14ac:dyDescent="0.2">
      <c r="E2969" s="77"/>
    </row>
    <row r="2970" spans="5:5" x14ac:dyDescent="0.2">
      <c r="E2970" s="77"/>
    </row>
    <row r="2971" spans="5:5" x14ac:dyDescent="0.2">
      <c r="E2971" s="77"/>
    </row>
    <row r="2972" spans="5:5" x14ac:dyDescent="0.2">
      <c r="E2972" s="77"/>
    </row>
    <row r="2973" spans="5:5" x14ac:dyDescent="0.2">
      <c r="E2973" s="77"/>
    </row>
    <row r="2974" spans="5:5" x14ac:dyDescent="0.2">
      <c r="E2974" s="77"/>
    </row>
    <row r="2975" spans="5:5" x14ac:dyDescent="0.2">
      <c r="E2975" s="77"/>
    </row>
    <row r="2976" spans="5:5" x14ac:dyDescent="0.2">
      <c r="E2976" s="77"/>
    </row>
    <row r="2977" spans="5:5" x14ac:dyDescent="0.2">
      <c r="E2977" s="77"/>
    </row>
    <row r="2978" spans="5:5" x14ac:dyDescent="0.2">
      <c r="E2978" s="77"/>
    </row>
    <row r="2979" spans="5:5" x14ac:dyDescent="0.2">
      <c r="E2979" s="77"/>
    </row>
    <row r="2980" spans="5:5" x14ac:dyDescent="0.2">
      <c r="E2980" s="77"/>
    </row>
    <row r="2981" spans="5:5" x14ac:dyDescent="0.2">
      <c r="E2981" s="77"/>
    </row>
    <row r="2982" spans="5:5" x14ac:dyDescent="0.2">
      <c r="E2982" s="77"/>
    </row>
    <row r="2983" spans="5:5" x14ac:dyDescent="0.2">
      <c r="E2983" s="77"/>
    </row>
    <row r="2984" spans="5:5" x14ac:dyDescent="0.2">
      <c r="E2984" s="77"/>
    </row>
    <row r="2985" spans="5:5" x14ac:dyDescent="0.2">
      <c r="E2985" s="77"/>
    </row>
    <row r="2986" spans="5:5" x14ac:dyDescent="0.2">
      <c r="E2986" s="77"/>
    </row>
    <row r="2987" spans="5:5" x14ac:dyDescent="0.2">
      <c r="E2987" s="77"/>
    </row>
    <row r="2988" spans="5:5" x14ac:dyDescent="0.2">
      <c r="E2988" s="77"/>
    </row>
    <row r="2989" spans="5:5" x14ac:dyDescent="0.2">
      <c r="E2989" s="77"/>
    </row>
    <row r="2990" spans="5:5" x14ac:dyDescent="0.2">
      <c r="E2990" s="77"/>
    </row>
    <row r="2991" spans="5:5" x14ac:dyDescent="0.2">
      <c r="E2991" s="77"/>
    </row>
    <row r="2992" spans="5:5" x14ac:dyDescent="0.2">
      <c r="E2992" s="77"/>
    </row>
    <row r="2993" spans="5:5" x14ac:dyDescent="0.2">
      <c r="E2993" s="77"/>
    </row>
    <row r="2994" spans="5:5" x14ac:dyDescent="0.2">
      <c r="E2994" s="77"/>
    </row>
    <row r="2995" spans="5:5" x14ac:dyDescent="0.2">
      <c r="E2995" s="77"/>
    </row>
    <row r="2996" spans="5:5" x14ac:dyDescent="0.2">
      <c r="E2996" s="77"/>
    </row>
    <row r="2997" spans="5:5" x14ac:dyDescent="0.2">
      <c r="E2997" s="77"/>
    </row>
    <row r="2998" spans="5:5" x14ac:dyDescent="0.2">
      <c r="E2998" s="77"/>
    </row>
    <row r="2999" spans="5:5" x14ac:dyDescent="0.2">
      <c r="E2999" s="77"/>
    </row>
    <row r="3000" spans="5:5" x14ac:dyDescent="0.2">
      <c r="E3000" s="77"/>
    </row>
    <row r="3001" spans="5:5" x14ac:dyDescent="0.2">
      <c r="E3001" s="77"/>
    </row>
    <row r="3002" spans="5:5" x14ac:dyDescent="0.2">
      <c r="E3002" s="77"/>
    </row>
    <row r="3003" spans="5:5" x14ac:dyDescent="0.2">
      <c r="E3003" s="77"/>
    </row>
    <row r="3004" spans="5:5" x14ac:dyDescent="0.2">
      <c r="E3004" s="77"/>
    </row>
    <row r="3005" spans="5:5" x14ac:dyDescent="0.2">
      <c r="E3005" s="77"/>
    </row>
    <row r="3006" spans="5:5" x14ac:dyDescent="0.2">
      <c r="E3006" s="77"/>
    </row>
    <row r="3007" spans="5:5" x14ac:dyDescent="0.2">
      <c r="E3007" s="77"/>
    </row>
    <row r="3008" spans="5:5" x14ac:dyDescent="0.2">
      <c r="E3008" s="77"/>
    </row>
    <row r="3009" spans="5:5" x14ac:dyDescent="0.2">
      <c r="E3009" s="77"/>
    </row>
    <row r="3010" spans="5:5" x14ac:dyDescent="0.2">
      <c r="E3010" s="77"/>
    </row>
    <row r="3011" spans="5:5" x14ac:dyDescent="0.2">
      <c r="E3011" s="77"/>
    </row>
    <row r="3012" spans="5:5" x14ac:dyDescent="0.2">
      <c r="E3012" s="77"/>
    </row>
    <row r="3013" spans="5:5" x14ac:dyDescent="0.2">
      <c r="E3013" s="77"/>
    </row>
    <row r="3014" spans="5:5" x14ac:dyDescent="0.2">
      <c r="E3014" s="77"/>
    </row>
    <row r="3015" spans="5:5" x14ac:dyDescent="0.2">
      <c r="E3015" s="77"/>
    </row>
    <row r="3016" spans="5:5" x14ac:dyDescent="0.2">
      <c r="E3016" s="77"/>
    </row>
    <row r="3017" spans="5:5" x14ac:dyDescent="0.2">
      <c r="E3017" s="77"/>
    </row>
    <row r="3018" spans="5:5" x14ac:dyDescent="0.2">
      <c r="E3018" s="77"/>
    </row>
    <row r="3019" spans="5:5" x14ac:dyDescent="0.2">
      <c r="E3019" s="77"/>
    </row>
    <row r="3020" spans="5:5" x14ac:dyDescent="0.2">
      <c r="E3020" s="77"/>
    </row>
    <row r="3021" spans="5:5" x14ac:dyDescent="0.2">
      <c r="E3021" s="77"/>
    </row>
    <row r="3022" spans="5:5" x14ac:dyDescent="0.2">
      <c r="E3022" s="77"/>
    </row>
    <row r="3023" spans="5:5" x14ac:dyDescent="0.2">
      <c r="E3023" s="77"/>
    </row>
    <row r="3024" spans="5:5" x14ac:dyDescent="0.2">
      <c r="E3024" s="77"/>
    </row>
    <row r="3025" spans="5:5" x14ac:dyDescent="0.2">
      <c r="E3025" s="77"/>
    </row>
    <row r="3026" spans="5:5" x14ac:dyDescent="0.2">
      <c r="E3026" s="77"/>
    </row>
    <row r="3027" spans="5:5" x14ac:dyDescent="0.2">
      <c r="E3027" s="77"/>
    </row>
    <row r="3028" spans="5:5" x14ac:dyDescent="0.2">
      <c r="E3028" s="77"/>
    </row>
    <row r="3029" spans="5:5" x14ac:dyDescent="0.2">
      <c r="E3029" s="77"/>
    </row>
    <row r="3030" spans="5:5" x14ac:dyDescent="0.2">
      <c r="E3030" s="77"/>
    </row>
    <row r="3031" spans="5:5" x14ac:dyDescent="0.2">
      <c r="E3031" s="77"/>
    </row>
    <row r="3032" spans="5:5" x14ac:dyDescent="0.2">
      <c r="E3032" s="77"/>
    </row>
    <row r="3033" spans="5:5" x14ac:dyDescent="0.2">
      <c r="E3033" s="77"/>
    </row>
    <row r="3034" spans="5:5" x14ac:dyDescent="0.2">
      <c r="E3034" s="77"/>
    </row>
    <row r="3035" spans="5:5" x14ac:dyDescent="0.2">
      <c r="E3035" s="77"/>
    </row>
    <row r="3036" spans="5:5" x14ac:dyDescent="0.2">
      <c r="E3036" s="77"/>
    </row>
    <row r="3037" spans="5:5" x14ac:dyDescent="0.2">
      <c r="E3037" s="77"/>
    </row>
    <row r="3038" spans="5:5" x14ac:dyDescent="0.2">
      <c r="E3038" s="77"/>
    </row>
    <row r="3039" spans="5:5" x14ac:dyDescent="0.2">
      <c r="E3039" s="77"/>
    </row>
    <row r="3040" spans="5:5" x14ac:dyDescent="0.2">
      <c r="E3040" s="77"/>
    </row>
    <row r="3041" spans="5:5" x14ac:dyDescent="0.2">
      <c r="E3041" s="77"/>
    </row>
    <row r="3042" spans="5:5" x14ac:dyDescent="0.2">
      <c r="E3042" s="77"/>
    </row>
    <row r="3043" spans="5:5" x14ac:dyDescent="0.2">
      <c r="E3043" s="77"/>
    </row>
    <row r="3044" spans="5:5" x14ac:dyDescent="0.2">
      <c r="E3044" s="77"/>
    </row>
    <row r="3045" spans="5:5" x14ac:dyDescent="0.2">
      <c r="E3045" s="77"/>
    </row>
    <row r="3046" spans="5:5" x14ac:dyDescent="0.2">
      <c r="E3046" s="77"/>
    </row>
    <row r="3047" spans="5:5" x14ac:dyDescent="0.2">
      <c r="E3047" s="77"/>
    </row>
    <row r="3048" spans="5:5" x14ac:dyDescent="0.2">
      <c r="E3048" s="77"/>
    </row>
    <row r="3049" spans="5:5" x14ac:dyDescent="0.2">
      <c r="E3049" s="77"/>
    </row>
    <row r="3050" spans="5:5" x14ac:dyDescent="0.2">
      <c r="E3050" s="77"/>
    </row>
    <row r="3051" spans="5:5" x14ac:dyDescent="0.2">
      <c r="E3051" s="77"/>
    </row>
    <row r="3052" spans="5:5" x14ac:dyDescent="0.2">
      <c r="E3052" s="77"/>
    </row>
    <row r="3053" spans="5:5" x14ac:dyDescent="0.2">
      <c r="E3053" s="77"/>
    </row>
    <row r="3054" spans="5:5" x14ac:dyDescent="0.2">
      <c r="E3054" s="77"/>
    </row>
    <row r="3055" spans="5:5" x14ac:dyDescent="0.2">
      <c r="E3055" s="77"/>
    </row>
    <row r="3056" spans="5:5" x14ac:dyDescent="0.2">
      <c r="E3056" s="77"/>
    </row>
    <row r="3057" spans="5:5" x14ac:dyDescent="0.2">
      <c r="E3057" s="77"/>
    </row>
    <row r="3058" spans="5:5" x14ac:dyDescent="0.2">
      <c r="E3058" s="77"/>
    </row>
    <row r="3059" spans="5:5" x14ac:dyDescent="0.2">
      <c r="E3059" s="77"/>
    </row>
    <row r="3060" spans="5:5" x14ac:dyDescent="0.2">
      <c r="E3060" s="77"/>
    </row>
    <row r="3061" spans="5:5" x14ac:dyDescent="0.2">
      <c r="E3061" s="77"/>
    </row>
    <row r="3062" spans="5:5" x14ac:dyDescent="0.2">
      <c r="E3062" s="77"/>
    </row>
    <row r="3063" spans="5:5" x14ac:dyDescent="0.2">
      <c r="E3063" s="77"/>
    </row>
    <row r="3064" spans="5:5" x14ac:dyDescent="0.2">
      <c r="E3064" s="77"/>
    </row>
    <row r="3065" spans="5:5" x14ac:dyDescent="0.2">
      <c r="E3065" s="77"/>
    </row>
    <row r="3066" spans="5:5" x14ac:dyDescent="0.2">
      <c r="E3066" s="77"/>
    </row>
    <row r="3067" spans="5:5" x14ac:dyDescent="0.2">
      <c r="E3067" s="77"/>
    </row>
    <row r="3068" spans="5:5" x14ac:dyDescent="0.2">
      <c r="E3068" s="77"/>
    </row>
    <row r="3069" spans="5:5" x14ac:dyDescent="0.2">
      <c r="E3069" s="77"/>
    </row>
    <row r="3070" spans="5:5" x14ac:dyDescent="0.2">
      <c r="E3070" s="77"/>
    </row>
    <row r="3071" spans="5:5" x14ac:dyDescent="0.2">
      <c r="E3071" s="77"/>
    </row>
    <row r="3072" spans="5:5" x14ac:dyDescent="0.2">
      <c r="E3072" s="77"/>
    </row>
    <row r="3073" spans="5:5" x14ac:dyDescent="0.2">
      <c r="E3073" s="77"/>
    </row>
    <row r="3074" spans="5:5" x14ac:dyDescent="0.2">
      <c r="E3074" s="77"/>
    </row>
    <row r="3075" spans="5:5" x14ac:dyDescent="0.2">
      <c r="E3075" s="77"/>
    </row>
    <row r="3076" spans="5:5" x14ac:dyDescent="0.2">
      <c r="E3076" s="77"/>
    </row>
    <row r="3077" spans="5:5" x14ac:dyDescent="0.2">
      <c r="E3077" s="77"/>
    </row>
    <row r="3078" spans="5:5" x14ac:dyDescent="0.2">
      <c r="E3078" s="77"/>
    </row>
    <row r="3079" spans="5:5" x14ac:dyDescent="0.2">
      <c r="E3079" s="77"/>
    </row>
    <row r="3080" spans="5:5" x14ac:dyDescent="0.2">
      <c r="E3080" s="77"/>
    </row>
    <row r="3081" spans="5:5" x14ac:dyDescent="0.2">
      <c r="E3081" s="77"/>
    </row>
    <row r="3082" spans="5:5" x14ac:dyDescent="0.2">
      <c r="E3082" s="77"/>
    </row>
    <row r="3083" spans="5:5" x14ac:dyDescent="0.2">
      <c r="E3083" s="77"/>
    </row>
    <row r="3084" spans="5:5" x14ac:dyDescent="0.2">
      <c r="E3084" s="77"/>
    </row>
    <row r="3085" spans="5:5" x14ac:dyDescent="0.2">
      <c r="E3085" s="77"/>
    </row>
    <row r="3086" spans="5:5" x14ac:dyDescent="0.2">
      <c r="E3086" s="77"/>
    </row>
    <row r="3087" spans="5:5" x14ac:dyDescent="0.2">
      <c r="E3087" s="77"/>
    </row>
    <row r="3088" spans="5:5" x14ac:dyDescent="0.2">
      <c r="E3088" s="77"/>
    </row>
    <row r="3089" spans="5:5" x14ac:dyDescent="0.2">
      <c r="E3089" s="77"/>
    </row>
    <row r="3090" spans="5:5" x14ac:dyDescent="0.2">
      <c r="E3090" s="77"/>
    </row>
    <row r="3091" spans="5:5" x14ac:dyDescent="0.2">
      <c r="E3091" s="77"/>
    </row>
    <row r="3092" spans="5:5" x14ac:dyDescent="0.2">
      <c r="E3092" s="77"/>
    </row>
    <row r="3093" spans="5:5" x14ac:dyDescent="0.2">
      <c r="E3093" s="77"/>
    </row>
    <row r="3094" spans="5:5" x14ac:dyDescent="0.2">
      <c r="E3094" s="77"/>
    </row>
    <row r="3095" spans="5:5" x14ac:dyDescent="0.2">
      <c r="E3095" s="77"/>
    </row>
    <row r="3096" spans="5:5" x14ac:dyDescent="0.2">
      <c r="E3096" s="77"/>
    </row>
    <row r="3097" spans="5:5" x14ac:dyDescent="0.2">
      <c r="E3097" s="77"/>
    </row>
    <row r="3098" spans="5:5" x14ac:dyDescent="0.2">
      <c r="E3098" s="77"/>
    </row>
    <row r="3099" spans="5:5" x14ac:dyDescent="0.2">
      <c r="E3099" s="77"/>
    </row>
    <row r="3100" spans="5:5" x14ac:dyDescent="0.2">
      <c r="E3100" s="77"/>
    </row>
    <row r="3101" spans="5:5" x14ac:dyDescent="0.2">
      <c r="E3101" s="77"/>
    </row>
    <row r="3102" spans="5:5" x14ac:dyDescent="0.2">
      <c r="E3102" s="77"/>
    </row>
    <row r="3103" spans="5:5" x14ac:dyDescent="0.2">
      <c r="E3103" s="77"/>
    </row>
    <row r="3104" spans="5:5" x14ac:dyDescent="0.2">
      <c r="E3104" s="77"/>
    </row>
    <row r="3105" spans="5:5" x14ac:dyDescent="0.2">
      <c r="E3105" s="77"/>
    </row>
    <row r="3106" spans="5:5" x14ac:dyDescent="0.2">
      <c r="E3106" s="77"/>
    </row>
    <row r="3107" spans="5:5" x14ac:dyDescent="0.2">
      <c r="E3107" s="77"/>
    </row>
    <row r="3108" spans="5:5" x14ac:dyDescent="0.2">
      <c r="E3108" s="77"/>
    </row>
    <row r="3109" spans="5:5" x14ac:dyDescent="0.2">
      <c r="E3109" s="77"/>
    </row>
    <row r="3110" spans="5:5" x14ac:dyDescent="0.2">
      <c r="E3110" s="77"/>
    </row>
    <row r="3111" spans="5:5" x14ac:dyDescent="0.2">
      <c r="E3111" s="77"/>
    </row>
    <row r="3112" spans="5:5" x14ac:dyDescent="0.2">
      <c r="E3112" s="77"/>
    </row>
    <row r="3113" spans="5:5" x14ac:dyDescent="0.2">
      <c r="E3113" s="77"/>
    </row>
    <row r="3114" spans="5:5" x14ac:dyDescent="0.2">
      <c r="E3114" s="77"/>
    </row>
    <row r="3115" spans="5:5" x14ac:dyDescent="0.2">
      <c r="E3115" s="77"/>
    </row>
    <row r="3116" spans="5:5" x14ac:dyDescent="0.2">
      <c r="E3116" s="77"/>
    </row>
    <row r="3117" spans="5:5" x14ac:dyDescent="0.2">
      <c r="E3117" s="77"/>
    </row>
    <row r="3118" spans="5:5" x14ac:dyDescent="0.2">
      <c r="E3118" s="77"/>
    </row>
    <row r="3119" spans="5:5" x14ac:dyDescent="0.2">
      <c r="E3119" s="77"/>
    </row>
    <row r="3120" spans="5:5" x14ac:dyDescent="0.2">
      <c r="E3120" s="77"/>
    </row>
    <row r="3121" spans="5:5" x14ac:dyDescent="0.2">
      <c r="E3121" s="77"/>
    </row>
    <row r="3122" spans="5:5" x14ac:dyDescent="0.2">
      <c r="E3122" s="77"/>
    </row>
    <row r="3123" spans="5:5" x14ac:dyDescent="0.2">
      <c r="E3123" s="77"/>
    </row>
    <row r="3124" spans="5:5" x14ac:dyDescent="0.2">
      <c r="E3124" s="77"/>
    </row>
    <row r="3125" spans="5:5" x14ac:dyDescent="0.2">
      <c r="E3125" s="77"/>
    </row>
    <row r="3126" spans="5:5" x14ac:dyDescent="0.2">
      <c r="E3126" s="77"/>
    </row>
    <row r="3127" spans="5:5" x14ac:dyDescent="0.2">
      <c r="E3127" s="77"/>
    </row>
    <row r="3128" spans="5:5" x14ac:dyDescent="0.2">
      <c r="E3128" s="77"/>
    </row>
    <row r="3129" spans="5:5" x14ac:dyDescent="0.2">
      <c r="E3129" s="77"/>
    </row>
    <row r="3130" spans="5:5" x14ac:dyDescent="0.2">
      <c r="E3130" s="77"/>
    </row>
    <row r="3131" spans="5:5" x14ac:dyDescent="0.2">
      <c r="E3131" s="77"/>
    </row>
    <row r="3132" spans="5:5" x14ac:dyDescent="0.2">
      <c r="E3132" s="77"/>
    </row>
    <row r="3133" spans="5:5" x14ac:dyDescent="0.2">
      <c r="E3133" s="77"/>
    </row>
    <row r="3134" spans="5:5" x14ac:dyDescent="0.2">
      <c r="E3134" s="77"/>
    </row>
    <row r="3135" spans="5:5" x14ac:dyDescent="0.2">
      <c r="E3135" s="77"/>
    </row>
    <row r="3136" spans="5:5" x14ac:dyDescent="0.2">
      <c r="E3136" s="77"/>
    </row>
    <row r="3137" spans="5:5" x14ac:dyDescent="0.2">
      <c r="E3137" s="77"/>
    </row>
    <row r="3138" spans="5:5" x14ac:dyDescent="0.2">
      <c r="E3138" s="77"/>
    </row>
    <row r="3139" spans="5:5" x14ac:dyDescent="0.2">
      <c r="E3139" s="77"/>
    </row>
    <row r="3140" spans="5:5" x14ac:dyDescent="0.2">
      <c r="E3140" s="77"/>
    </row>
    <row r="3141" spans="5:5" x14ac:dyDescent="0.2">
      <c r="E3141" s="77"/>
    </row>
    <row r="3142" spans="5:5" x14ac:dyDescent="0.2">
      <c r="E3142" s="77"/>
    </row>
    <row r="3143" spans="5:5" x14ac:dyDescent="0.2">
      <c r="E3143" s="77"/>
    </row>
    <row r="3144" spans="5:5" x14ac:dyDescent="0.2">
      <c r="E3144" s="77"/>
    </row>
    <row r="3145" spans="5:5" x14ac:dyDescent="0.2">
      <c r="E3145" s="77"/>
    </row>
    <row r="3146" spans="5:5" x14ac:dyDescent="0.2">
      <c r="E3146" s="77"/>
    </row>
    <row r="3147" spans="5:5" x14ac:dyDescent="0.2">
      <c r="E3147" s="77"/>
    </row>
    <row r="3148" spans="5:5" x14ac:dyDescent="0.2">
      <c r="E3148" s="77"/>
    </row>
    <row r="3149" spans="5:5" x14ac:dyDescent="0.2">
      <c r="E3149" s="77"/>
    </row>
    <row r="3150" spans="5:5" x14ac:dyDescent="0.2">
      <c r="E3150" s="77"/>
    </row>
    <row r="3151" spans="5:5" x14ac:dyDescent="0.2">
      <c r="E3151" s="77"/>
    </row>
    <row r="3152" spans="5:5" x14ac:dyDescent="0.2">
      <c r="E3152" s="77"/>
    </row>
    <row r="3153" spans="5:5" x14ac:dyDescent="0.2">
      <c r="E3153" s="77"/>
    </row>
    <row r="3154" spans="5:5" x14ac:dyDescent="0.2">
      <c r="E3154" s="77"/>
    </row>
    <row r="3155" spans="5:5" x14ac:dyDescent="0.2">
      <c r="E3155" s="77"/>
    </row>
    <row r="3156" spans="5:5" x14ac:dyDescent="0.2">
      <c r="E3156" s="77"/>
    </row>
    <row r="3157" spans="5:5" x14ac:dyDescent="0.2">
      <c r="E3157" s="77"/>
    </row>
    <row r="3158" spans="5:5" x14ac:dyDescent="0.2">
      <c r="E3158" s="77"/>
    </row>
    <row r="3159" spans="5:5" x14ac:dyDescent="0.2">
      <c r="E3159" s="77"/>
    </row>
    <row r="3160" spans="5:5" x14ac:dyDescent="0.2">
      <c r="E3160" s="77"/>
    </row>
    <row r="3161" spans="5:5" x14ac:dyDescent="0.2">
      <c r="E3161" s="77"/>
    </row>
    <row r="3162" spans="5:5" x14ac:dyDescent="0.2">
      <c r="E3162" s="77"/>
    </row>
    <row r="3163" spans="5:5" x14ac:dyDescent="0.2">
      <c r="E3163" s="77"/>
    </row>
    <row r="3164" spans="5:5" x14ac:dyDescent="0.2">
      <c r="E3164" s="77"/>
    </row>
    <row r="3165" spans="5:5" x14ac:dyDescent="0.2">
      <c r="E3165" s="77"/>
    </row>
    <row r="3166" spans="5:5" x14ac:dyDescent="0.2">
      <c r="E3166" s="77"/>
    </row>
    <row r="3167" spans="5:5" x14ac:dyDescent="0.2">
      <c r="E3167" s="77"/>
    </row>
    <row r="3168" spans="5:5" x14ac:dyDescent="0.2">
      <c r="E3168" s="77"/>
    </row>
    <row r="3169" spans="5:5" x14ac:dyDescent="0.2">
      <c r="E3169" s="77"/>
    </row>
    <row r="3170" spans="5:5" x14ac:dyDescent="0.2">
      <c r="E3170" s="77"/>
    </row>
    <row r="3171" spans="5:5" x14ac:dyDescent="0.2">
      <c r="E3171" s="77"/>
    </row>
    <row r="3172" spans="5:5" x14ac:dyDescent="0.2">
      <c r="E3172" s="77"/>
    </row>
    <row r="3173" spans="5:5" x14ac:dyDescent="0.2">
      <c r="E3173" s="77"/>
    </row>
    <row r="3174" spans="5:5" x14ac:dyDescent="0.2">
      <c r="E3174" s="77"/>
    </row>
    <row r="3175" spans="5:5" x14ac:dyDescent="0.2">
      <c r="E3175" s="77"/>
    </row>
    <row r="3176" spans="5:5" x14ac:dyDescent="0.2">
      <c r="E3176" s="77"/>
    </row>
    <row r="3177" spans="5:5" x14ac:dyDescent="0.2">
      <c r="E3177" s="77"/>
    </row>
    <row r="3178" spans="5:5" x14ac:dyDescent="0.2">
      <c r="E3178" s="77"/>
    </row>
    <row r="3179" spans="5:5" x14ac:dyDescent="0.2">
      <c r="E3179" s="77"/>
    </row>
    <row r="3180" spans="5:5" x14ac:dyDescent="0.2">
      <c r="E3180" s="77"/>
    </row>
    <row r="3181" spans="5:5" x14ac:dyDescent="0.2">
      <c r="E3181" s="77"/>
    </row>
    <row r="3182" spans="5:5" x14ac:dyDescent="0.2">
      <c r="E3182" s="77"/>
    </row>
    <row r="3183" spans="5:5" x14ac:dyDescent="0.2">
      <c r="E3183" s="77"/>
    </row>
    <row r="3184" spans="5:5" x14ac:dyDescent="0.2">
      <c r="E3184" s="77"/>
    </row>
    <row r="3185" spans="5:5" x14ac:dyDescent="0.2">
      <c r="E3185" s="77"/>
    </row>
    <row r="3186" spans="5:5" x14ac:dyDescent="0.2">
      <c r="E3186" s="77"/>
    </row>
    <row r="3187" spans="5:5" x14ac:dyDescent="0.2">
      <c r="E3187" s="77"/>
    </row>
    <row r="3188" spans="5:5" x14ac:dyDescent="0.2">
      <c r="E3188" s="77"/>
    </row>
    <row r="3189" spans="5:5" x14ac:dyDescent="0.2">
      <c r="E3189" s="77"/>
    </row>
    <row r="3190" spans="5:5" x14ac:dyDescent="0.2">
      <c r="E3190" s="77"/>
    </row>
    <row r="3191" spans="5:5" x14ac:dyDescent="0.2">
      <c r="E3191" s="77"/>
    </row>
    <row r="3192" spans="5:5" x14ac:dyDescent="0.2">
      <c r="E3192" s="77"/>
    </row>
    <row r="3193" spans="5:5" x14ac:dyDescent="0.2">
      <c r="E3193" s="77"/>
    </row>
    <row r="3194" spans="5:5" x14ac:dyDescent="0.2">
      <c r="E3194" s="77"/>
    </row>
    <row r="3195" spans="5:5" x14ac:dyDescent="0.2">
      <c r="E3195" s="77"/>
    </row>
    <row r="3196" spans="5:5" x14ac:dyDescent="0.2">
      <c r="E3196" s="77"/>
    </row>
    <row r="3197" spans="5:5" x14ac:dyDescent="0.2">
      <c r="E3197" s="77"/>
    </row>
    <row r="3198" spans="5:5" x14ac:dyDescent="0.2">
      <c r="E3198" s="77"/>
    </row>
    <row r="3199" spans="5:5" x14ac:dyDescent="0.2">
      <c r="E3199" s="77"/>
    </row>
    <row r="3200" spans="5:5" x14ac:dyDescent="0.2">
      <c r="E3200" s="77"/>
    </row>
    <row r="3201" spans="5:5" x14ac:dyDescent="0.2">
      <c r="E3201" s="77"/>
    </row>
    <row r="3202" spans="5:5" x14ac:dyDescent="0.2">
      <c r="E3202" s="77"/>
    </row>
    <row r="3203" spans="5:5" x14ac:dyDescent="0.2">
      <c r="E3203" s="77"/>
    </row>
    <row r="3204" spans="5:5" x14ac:dyDescent="0.2">
      <c r="E3204" s="77"/>
    </row>
    <row r="3205" spans="5:5" x14ac:dyDescent="0.2">
      <c r="E3205" s="77"/>
    </row>
    <row r="3206" spans="5:5" x14ac:dyDescent="0.2">
      <c r="E3206" s="77"/>
    </row>
    <row r="3207" spans="5:5" x14ac:dyDescent="0.2">
      <c r="E3207" s="77"/>
    </row>
    <row r="3208" spans="5:5" x14ac:dyDescent="0.2">
      <c r="E3208" s="77"/>
    </row>
    <row r="3209" spans="5:5" x14ac:dyDescent="0.2">
      <c r="E3209" s="77"/>
    </row>
    <row r="3210" spans="5:5" x14ac:dyDescent="0.2">
      <c r="E3210" s="77"/>
    </row>
    <row r="3211" spans="5:5" x14ac:dyDescent="0.2">
      <c r="E3211" s="77"/>
    </row>
    <row r="3212" spans="5:5" x14ac:dyDescent="0.2">
      <c r="E3212" s="77"/>
    </row>
    <row r="3213" spans="5:5" x14ac:dyDescent="0.2">
      <c r="E3213" s="77"/>
    </row>
    <row r="3214" spans="5:5" x14ac:dyDescent="0.2">
      <c r="E3214" s="77"/>
    </row>
    <row r="3215" spans="5:5" x14ac:dyDescent="0.2">
      <c r="E3215" s="77"/>
    </row>
    <row r="3216" spans="5:5" x14ac:dyDescent="0.2">
      <c r="E3216" s="77"/>
    </row>
    <row r="3217" spans="5:5" x14ac:dyDescent="0.2">
      <c r="E3217" s="77"/>
    </row>
    <row r="3218" spans="5:5" x14ac:dyDescent="0.2">
      <c r="E3218" s="77"/>
    </row>
    <row r="3219" spans="5:5" x14ac:dyDescent="0.2">
      <c r="E3219" s="77"/>
    </row>
    <row r="3220" spans="5:5" x14ac:dyDescent="0.2">
      <c r="E3220" s="77"/>
    </row>
    <row r="3221" spans="5:5" x14ac:dyDescent="0.2">
      <c r="E3221" s="77"/>
    </row>
    <row r="3222" spans="5:5" x14ac:dyDescent="0.2">
      <c r="E3222" s="77"/>
    </row>
    <row r="3223" spans="5:5" x14ac:dyDescent="0.2">
      <c r="E3223" s="77"/>
    </row>
    <row r="3224" spans="5:5" x14ac:dyDescent="0.2">
      <c r="E3224" s="77"/>
    </row>
    <row r="3225" spans="5:5" x14ac:dyDescent="0.2">
      <c r="E3225" s="77"/>
    </row>
    <row r="3226" spans="5:5" x14ac:dyDescent="0.2">
      <c r="E3226" s="77"/>
    </row>
    <row r="3227" spans="5:5" x14ac:dyDescent="0.2">
      <c r="E3227" s="77"/>
    </row>
    <row r="3228" spans="5:5" x14ac:dyDescent="0.2">
      <c r="E3228" s="77"/>
    </row>
    <row r="3229" spans="5:5" x14ac:dyDescent="0.2">
      <c r="E3229" s="77"/>
    </row>
    <row r="3230" spans="5:5" x14ac:dyDescent="0.2">
      <c r="E3230" s="77"/>
    </row>
    <row r="3231" spans="5:5" x14ac:dyDescent="0.2">
      <c r="E3231" s="77"/>
    </row>
    <row r="3232" spans="5:5" x14ac:dyDescent="0.2">
      <c r="E3232" s="77"/>
    </row>
    <row r="3233" spans="5:5" x14ac:dyDescent="0.2">
      <c r="E3233" s="77"/>
    </row>
    <row r="3234" spans="5:5" x14ac:dyDescent="0.2">
      <c r="E3234" s="77"/>
    </row>
    <row r="3235" spans="5:5" x14ac:dyDescent="0.2">
      <c r="E3235" s="77"/>
    </row>
    <row r="3236" spans="5:5" x14ac:dyDescent="0.2">
      <c r="E3236" s="77"/>
    </row>
    <row r="3237" spans="5:5" x14ac:dyDescent="0.2">
      <c r="E3237" s="77"/>
    </row>
    <row r="3238" spans="5:5" x14ac:dyDescent="0.2">
      <c r="E3238" s="77"/>
    </row>
    <row r="3239" spans="5:5" x14ac:dyDescent="0.2">
      <c r="E3239" s="77"/>
    </row>
    <row r="3240" spans="5:5" x14ac:dyDescent="0.2">
      <c r="E3240" s="77"/>
    </row>
    <row r="3241" spans="5:5" x14ac:dyDescent="0.2">
      <c r="E3241" s="77"/>
    </row>
    <row r="3242" spans="5:5" x14ac:dyDescent="0.2">
      <c r="E3242" s="77"/>
    </row>
    <row r="3243" spans="5:5" x14ac:dyDescent="0.2">
      <c r="E3243" s="77"/>
    </row>
    <row r="3244" spans="5:5" x14ac:dyDescent="0.2">
      <c r="E3244" s="77"/>
    </row>
    <row r="3245" spans="5:5" x14ac:dyDescent="0.2">
      <c r="E3245" s="77"/>
    </row>
    <row r="3246" spans="5:5" x14ac:dyDescent="0.2">
      <c r="E3246" s="77"/>
    </row>
    <row r="3247" spans="5:5" x14ac:dyDescent="0.2">
      <c r="E3247" s="77"/>
    </row>
    <row r="3248" spans="5:5" x14ac:dyDescent="0.2">
      <c r="E3248" s="77"/>
    </row>
    <row r="3249" spans="5:5" x14ac:dyDescent="0.2">
      <c r="E3249" s="77"/>
    </row>
    <row r="3250" spans="5:5" x14ac:dyDescent="0.2">
      <c r="E3250" s="77"/>
    </row>
    <row r="3251" spans="5:5" x14ac:dyDescent="0.2">
      <c r="E3251" s="77"/>
    </row>
    <row r="3252" spans="5:5" x14ac:dyDescent="0.2">
      <c r="E3252" s="77"/>
    </row>
    <row r="3253" spans="5:5" x14ac:dyDescent="0.2">
      <c r="E3253" s="77"/>
    </row>
    <row r="3254" spans="5:5" x14ac:dyDescent="0.2">
      <c r="E3254" s="77"/>
    </row>
    <row r="3255" spans="5:5" x14ac:dyDescent="0.2">
      <c r="E3255" s="77"/>
    </row>
    <row r="3256" spans="5:5" x14ac:dyDescent="0.2">
      <c r="E3256" s="77"/>
    </row>
    <row r="3257" spans="5:5" x14ac:dyDescent="0.2">
      <c r="E3257" s="77"/>
    </row>
    <row r="3258" spans="5:5" x14ac:dyDescent="0.2">
      <c r="E3258" s="77"/>
    </row>
    <row r="3259" spans="5:5" x14ac:dyDescent="0.2">
      <c r="E3259" s="77"/>
    </row>
    <row r="3260" spans="5:5" x14ac:dyDescent="0.2">
      <c r="E3260" s="77"/>
    </row>
    <row r="3261" spans="5:5" x14ac:dyDescent="0.2">
      <c r="E3261" s="77"/>
    </row>
    <row r="3262" spans="5:5" x14ac:dyDescent="0.2">
      <c r="E3262" s="77"/>
    </row>
    <row r="3263" spans="5:5" x14ac:dyDescent="0.2">
      <c r="E3263" s="77"/>
    </row>
    <row r="3264" spans="5:5" x14ac:dyDescent="0.2">
      <c r="E3264" s="77"/>
    </row>
    <row r="3265" spans="5:5" x14ac:dyDescent="0.2">
      <c r="E3265" s="77"/>
    </row>
    <row r="3266" spans="5:5" x14ac:dyDescent="0.2">
      <c r="E3266" s="77"/>
    </row>
    <row r="3267" spans="5:5" x14ac:dyDescent="0.2">
      <c r="E3267" s="77"/>
    </row>
    <row r="3268" spans="5:5" x14ac:dyDescent="0.2">
      <c r="E3268" s="77"/>
    </row>
    <row r="3269" spans="5:5" x14ac:dyDescent="0.2">
      <c r="E3269" s="77"/>
    </row>
    <row r="3270" spans="5:5" x14ac:dyDescent="0.2">
      <c r="E3270" s="77"/>
    </row>
    <row r="3271" spans="5:5" x14ac:dyDescent="0.2">
      <c r="E3271" s="77"/>
    </row>
    <row r="3272" spans="5:5" x14ac:dyDescent="0.2">
      <c r="E3272" s="77"/>
    </row>
    <row r="3273" spans="5:5" x14ac:dyDescent="0.2">
      <c r="E3273" s="77"/>
    </row>
    <row r="3274" spans="5:5" x14ac:dyDescent="0.2">
      <c r="E3274" s="77"/>
    </row>
    <row r="3275" spans="5:5" x14ac:dyDescent="0.2">
      <c r="E3275" s="77"/>
    </row>
    <row r="3276" spans="5:5" x14ac:dyDescent="0.2">
      <c r="E3276" s="77"/>
    </row>
    <row r="3277" spans="5:5" x14ac:dyDescent="0.2">
      <c r="E3277" s="77"/>
    </row>
    <row r="3278" spans="5:5" x14ac:dyDescent="0.2">
      <c r="E3278" s="77"/>
    </row>
    <row r="3279" spans="5:5" x14ac:dyDescent="0.2">
      <c r="E3279" s="77"/>
    </row>
    <row r="3280" spans="5:5" x14ac:dyDescent="0.2">
      <c r="E3280" s="77"/>
    </row>
    <row r="3281" spans="5:5" x14ac:dyDescent="0.2">
      <c r="E3281" s="77"/>
    </row>
    <row r="3282" spans="5:5" x14ac:dyDescent="0.2">
      <c r="E3282" s="77"/>
    </row>
    <row r="3283" spans="5:5" x14ac:dyDescent="0.2">
      <c r="E3283" s="77"/>
    </row>
    <row r="3284" spans="5:5" x14ac:dyDescent="0.2">
      <c r="E3284" s="77"/>
    </row>
    <row r="3285" spans="5:5" x14ac:dyDescent="0.2">
      <c r="E3285" s="77"/>
    </row>
    <row r="3286" spans="5:5" x14ac:dyDescent="0.2">
      <c r="E3286" s="77"/>
    </row>
    <row r="3287" spans="5:5" x14ac:dyDescent="0.2">
      <c r="E3287" s="77"/>
    </row>
    <row r="3288" spans="5:5" x14ac:dyDescent="0.2">
      <c r="E3288" s="77"/>
    </row>
    <row r="3289" spans="5:5" x14ac:dyDescent="0.2">
      <c r="E3289" s="77"/>
    </row>
    <row r="3290" spans="5:5" x14ac:dyDescent="0.2">
      <c r="E3290" s="77"/>
    </row>
    <row r="3291" spans="5:5" x14ac:dyDescent="0.2">
      <c r="E3291" s="77"/>
    </row>
    <row r="3292" spans="5:5" x14ac:dyDescent="0.2">
      <c r="E3292" s="77"/>
    </row>
    <row r="3293" spans="5:5" x14ac:dyDescent="0.2">
      <c r="E3293" s="77"/>
    </row>
    <row r="3294" spans="5:5" x14ac:dyDescent="0.2">
      <c r="E3294" s="77"/>
    </row>
    <row r="3295" spans="5:5" x14ac:dyDescent="0.2">
      <c r="E3295" s="77"/>
    </row>
    <row r="3296" spans="5:5" x14ac:dyDescent="0.2">
      <c r="E3296" s="77"/>
    </row>
    <row r="3297" spans="5:5" x14ac:dyDescent="0.2">
      <c r="E3297" s="77"/>
    </row>
    <row r="3298" spans="5:5" x14ac:dyDescent="0.2">
      <c r="E3298" s="77"/>
    </row>
    <row r="3299" spans="5:5" x14ac:dyDescent="0.2">
      <c r="E3299" s="77"/>
    </row>
    <row r="3300" spans="5:5" x14ac:dyDescent="0.2">
      <c r="E3300" s="77"/>
    </row>
    <row r="3301" spans="5:5" x14ac:dyDescent="0.2">
      <c r="E3301" s="77"/>
    </row>
    <row r="3302" spans="5:5" x14ac:dyDescent="0.2">
      <c r="E3302" s="77"/>
    </row>
    <row r="3303" spans="5:5" x14ac:dyDescent="0.2">
      <c r="E3303" s="77"/>
    </row>
    <row r="3304" spans="5:5" x14ac:dyDescent="0.2">
      <c r="E3304" s="77"/>
    </row>
    <row r="3305" spans="5:5" x14ac:dyDescent="0.2">
      <c r="E3305" s="77"/>
    </row>
    <row r="3306" spans="5:5" x14ac:dyDescent="0.2">
      <c r="E3306" s="77"/>
    </row>
    <row r="3307" spans="5:5" x14ac:dyDescent="0.2">
      <c r="E3307" s="77"/>
    </row>
    <row r="3308" spans="5:5" x14ac:dyDescent="0.2">
      <c r="E3308" s="77"/>
    </row>
    <row r="3309" spans="5:5" x14ac:dyDescent="0.2">
      <c r="E3309" s="77"/>
    </row>
    <row r="3310" spans="5:5" x14ac:dyDescent="0.2">
      <c r="E3310" s="77"/>
    </row>
    <row r="3311" spans="5:5" x14ac:dyDescent="0.2">
      <c r="E3311" s="77"/>
    </row>
    <row r="3312" spans="5:5" x14ac:dyDescent="0.2">
      <c r="E3312" s="77"/>
    </row>
    <row r="3313" spans="5:5" x14ac:dyDescent="0.2">
      <c r="E3313" s="77"/>
    </row>
    <row r="3314" spans="5:5" x14ac:dyDescent="0.2">
      <c r="E3314" s="77"/>
    </row>
    <row r="3315" spans="5:5" x14ac:dyDescent="0.2">
      <c r="E3315" s="77"/>
    </row>
    <row r="3316" spans="5:5" x14ac:dyDescent="0.2">
      <c r="E3316" s="77"/>
    </row>
    <row r="3317" spans="5:5" x14ac:dyDescent="0.2">
      <c r="E3317" s="77"/>
    </row>
    <row r="3318" spans="5:5" x14ac:dyDescent="0.2">
      <c r="E3318" s="77"/>
    </row>
    <row r="3319" spans="5:5" x14ac:dyDescent="0.2">
      <c r="E3319" s="77"/>
    </row>
    <row r="3320" spans="5:5" x14ac:dyDescent="0.2">
      <c r="E3320" s="77"/>
    </row>
    <row r="3321" spans="5:5" x14ac:dyDescent="0.2">
      <c r="E3321" s="77"/>
    </row>
    <row r="3322" spans="5:5" x14ac:dyDescent="0.2">
      <c r="E3322" s="77"/>
    </row>
    <row r="3323" spans="5:5" x14ac:dyDescent="0.2">
      <c r="E3323" s="77"/>
    </row>
    <row r="3324" spans="5:5" x14ac:dyDescent="0.2">
      <c r="E3324" s="77"/>
    </row>
    <row r="3325" spans="5:5" x14ac:dyDescent="0.2">
      <c r="E3325" s="77"/>
    </row>
    <row r="3326" spans="5:5" x14ac:dyDescent="0.2">
      <c r="E3326" s="77"/>
    </row>
    <row r="3327" spans="5:5" x14ac:dyDescent="0.2">
      <c r="E3327" s="77"/>
    </row>
    <row r="3328" spans="5:5" x14ac:dyDescent="0.2">
      <c r="E3328" s="77"/>
    </row>
    <row r="3329" spans="5:5" x14ac:dyDescent="0.2">
      <c r="E3329" s="77"/>
    </row>
    <row r="3330" spans="5:5" x14ac:dyDescent="0.2">
      <c r="E3330" s="77"/>
    </row>
    <row r="3331" spans="5:5" x14ac:dyDescent="0.2">
      <c r="E3331" s="77"/>
    </row>
    <row r="3332" spans="5:5" x14ac:dyDescent="0.2">
      <c r="E3332" s="77"/>
    </row>
    <row r="3333" spans="5:5" x14ac:dyDescent="0.2">
      <c r="E3333" s="77"/>
    </row>
    <row r="3334" spans="5:5" x14ac:dyDescent="0.2">
      <c r="E3334" s="77"/>
    </row>
    <row r="3335" spans="5:5" x14ac:dyDescent="0.2">
      <c r="E3335" s="77"/>
    </row>
    <row r="3336" spans="5:5" x14ac:dyDescent="0.2">
      <c r="E3336" s="77"/>
    </row>
    <row r="3337" spans="5:5" x14ac:dyDescent="0.2">
      <c r="E3337" s="77"/>
    </row>
    <row r="3338" spans="5:5" x14ac:dyDescent="0.2">
      <c r="E3338" s="77"/>
    </row>
    <row r="3339" spans="5:5" x14ac:dyDescent="0.2">
      <c r="E3339" s="77"/>
    </row>
    <row r="3340" spans="5:5" x14ac:dyDescent="0.2">
      <c r="E3340" s="77"/>
    </row>
    <row r="3341" spans="5:5" x14ac:dyDescent="0.2">
      <c r="E3341" s="77"/>
    </row>
    <row r="3342" spans="5:5" x14ac:dyDescent="0.2">
      <c r="E3342" s="77"/>
    </row>
    <row r="3343" spans="5:5" x14ac:dyDescent="0.2">
      <c r="E3343" s="77"/>
    </row>
    <row r="3344" spans="5:5" x14ac:dyDescent="0.2">
      <c r="E3344" s="77"/>
    </row>
    <row r="3345" spans="5:5" x14ac:dyDescent="0.2">
      <c r="E3345" s="77"/>
    </row>
    <row r="3346" spans="5:5" x14ac:dyDescent="0.2">
      <c r="E3346" s="77"/>
    </row>
    <row r="3347" spans="5:5" x14ac:dyDescent="0.2">
      <c r="E3347" s="77"/>
    </row>
    <row r="3348" spans="5:5" x14ac:dyDescent="0.2">
      <c r="E3348" s="77"/>
    </row>
    <row r="3349" spans="5:5" x14ac:dyDescent="0.2">
      <c r="E3349" s="77"/>
    </row>
    <row r="3350" spans="5:5" x14ac:dyDescent="0.2">
      <c r="E3350" s="77"/>
    </row>
    <row r="3351" spans="5:5" x14ac:dyDescent="0.2">
      <c r="E3351" s="77"/>
    </row>
    <row r="3352" spans="5:5" x14ac:dyDescent="0.2">
      <c r="E3352" s="77"/>
    </row>
    <row r="3353" spans="5:5" x14ac:dyDescent="0.2">
      <c r="E3353" s="77"/>
    </row>
    <row r="3354" spans="5:5" x14ac:dyDescent="0.2">
      <c r="E3354" s="77"/>
    </row>
    <row r="3355" spans="5:5" x14ac:dyDescent="0.2">
      <c r="E3355" s="77"/>
    </row>
    <row r="3356" spans="5:5" x14ac:dyDescent="0.2">
      <c r="E3356" s="77"/>
    </row>
    <row r="3357" spans="5:5" x14ac:dyDescent="0.2">
      <c r="E3357" s="77"/>
    </row>
    <row r="3358" spans="5:5" x14ac:dyDescent="0.2">
      <c r="E3358" s="77"/>
    </row>
    <row r="3359" spans="5:5" x14ac:dyDescent="0.2">
      <c r="E3359" s="77"/>
    </row>
    <row r="3360" spans="5:5" x14ac:dyDescent="0.2">
      <c r="E3360" s="77"/>
    </row>
    <row r="3361" spans="5:5" x14ac:dyDescent="0.2">
      <c r="E3361" s="77"/>
    </row>
    <row r="3362" spans="5:5" x14ac:dyDescent="0.2">
      <c r="E3362" s="77"/>
    </row>
    <row r="3363" spans="5:5" x14ac:dyDescent="0.2">
      <c r="E3363" s="77"/>
    </row>
    <row r="3364" spans="5:5" x14ac:dyDescent="0.2">
      <c r="E3364" s="77"/>
    </row>
    <row r="3365" spans="5:5" x14ac:dyDescent="0.2">
      <c r="E3365" s="77"/>
    </row>
    <row r="3366" spans="5:5" x14ac:dyDescent="0.2">
      <c r="E3366" s="77"/>
    </row>
    <row r="3367" spans="5:5" x14ac:dyDescent="0.2">
      <c r="E3367" s="77"/>
    </row>
    <row r="3368" spans="5:5" x14ac:dyDescent="0.2">
      <c r="E3368" s="77"/>
    </row>
    <row r="3369" spans="5:5" x14ac:dyDescent="0.2">
      <c r="E3369" s="77"/>
    </row>
    <row r="3370" spans="5:5" x14ac:dyDescent="0.2">
      <c r="E3370" s="77"/>
    </row>
    <row r="3371" spans="5:5" x14ac:dyDescent="0.2">
      <c r="E3371" s="77"/>
    </row>
    <row r="3372" spans="5:5" x14ac:dyDescent="0.2">
      <c r="E3372" s="77"/>
    </row>
    <row r="3373" spans="5:5" x14ac:dyDescent="0.2">
      <c r="E3373" s="77"/>
    </row>
    <row r="3374" spans="5:5" x14ac:dyDescent="0.2">
      <c r="E3374" s="77"/>
    </row>
    <row r="3375" spans="5:5" x14ac:dyDescent="0.2">
      <c r="E3375" s="77"/>
    </row>
    <row r="3376" spans="5:5" x14ac:dyDescent="0.2">
      <c r="E3376" s="77"/>
    </row>
    <row r="3377" spans="5:5" x14ac:dyDescent="0.2">
      <c r="E3377" s="77"/>
    </row>
    <row r="3378" spans="5:5" x14ac:dyDescent="0.2">
      <c r="E3378" s="77"/>
    </row>
    <row r="3379" spans="5:5" x14ac:dyDescent="0.2">
      <c r="E3379" s="77"/>
    </row>
    <row r="3380" spans="5:5" x14ac:dyDescent="0.2">
      <c r="E3380" s="77"/>
    </row>
    <row r="3381" spans="5:5" x14ac:dyDescent="0.2">
      <c r="E3381" s="77"/>
    </row>
    <row r="3382" spans="5:5" x14ac:dyDescent="0.2">
      <c r="E3382" s="77"/>
    </row>
    <row r="3383" spans="5:5" x14ac:dyDescent="0.2">
      <c r="E3383" s="77"/>
    </row>
    <row r="3384" spans="5:5" x14ac:dyDescent="0.2">
      <c r="E3384" s="77"/>
    </row>
    <row r="3385" spans="5:5" x14ac:dyDescent="0.2">
      <c r="E3385" s="77"/>
    </row>
    <row r="3386" spans="5:5" x14ac:dyDescent="0.2">
      <c r="E3386" s="77"/>
    </row>
    <row r="3387" spans="5:5" x14ac:dyDescent="0.2">
      <c r="E3387" s="77"/>
    </row>
    <row r="3388" spans="5:5" x14ac:dyDescent="0.2">
      <c r="E3388" s="77"/>
    </row>
    <row r="3389" spans="5:5" x14ac:dyDescent="0.2">
      <c r="E3389" s="77"/>
    </row>
    <row r="3390" spans="5:5" x14ac:dyDescent="0.2">
      <c r="E3390" s="77"/>
    </row>
    <row r="3391" spans="5:5" x14ac:dyDescent="0.2">
      <c r="E3391" s="77"/>
    </row>
    <row r="3392" spans="5:5" x14ac:dyDescent="0.2">
      <c r="E3392" s="77"/>
    </row>
    <row r="3393" spans="5:5" x14ac:dyDescent="0.2">
      <c r="E3393" s="77"/>
    </row>
    <row r="3394" spans="5:5" x14ac:dyDescent="0.2">
      <c r="E3394" s="77"/>
    </row>
    <row r="3395" spans="5:5" x14ac:dyDescent="0.2">
      <c r="E3395" s="77"/>
    </row>
    <row r="3396" spans="5:5" x14ac:dyDescent="0.2">
      <c r="E3396" s="77"/>
    </row>
    <row r="3397" spans="5:5" x14ac:dyDescent="0.2">
      <c r="E3397" s="77"/>
    </row>
    <row r="3398" spans="5:5" x14ac:dyDescent="0.2">
      <c r="E3398" s="77"/>
    </row>
    <row r="3399" spans="5:5" x14ac:dyDescent="0.2">
      <c r="E3399" s="77"/>
    </row>
    <row r="3400" spans="5:5" x14ac:dyDescent="0.2">
      <c r="E3400" s="77"/>
    </row>
    <row r="3401" spans="5:5" x14ac:dyDescent="0.2">
      <c r="E3401" s="77"/>
    </row>
    <row r="3402" spans="5:5" x14ac:dyDescent="0.2">
      <c r="E3402" s="77"/>
    </row>
    <row r="3403" spans="5:5" x14ac:dyDescent="0.2">
      <c r="E3403" s="77"/>
    </row>
    <row r="3404" spans="5:5" x14ac:dyDescent="0.2">
      <c r="E3404" s="77"/>
    </row>
    <row r="3405" spans="5:5" x14ac:dyDescent="0.2">
      <c r="E3405" s="77"/>
    </row>
    <row r="3406" spans="5:5" x14ac:dyDescent="0.2">
      <c r="E3406" s="77"/>
    </row>
    <row r="3407" spans="5:5" x14ac:dyDescent="0.2">
      <c r="E3407" s="77"/>
    </row>
    <row r="3408" spans="5:5" x14ac:dyDescent="0.2">
      <c r="E3408" s="77"/>
    </row>
    <row r="3409" spans="5:5" x14ac:dyDescent="0.2">
      <c r="E3409" s="77"/>
    </row>
    <row r="3410" spans="5:5" x14ac:dyDescent="0.2">
      <c r="E3410" s="77"/>
    </row>
    <row r="3411" spans="5:5" x14ac:dyDescent="0.2">
      <c r="E3411" s="77"/>
    </row>
    <row r="3412" spans="5:5" x14ac:dyDescent="0.2">
      <c r="E3412" s="77"/>
    </row>
    <row r="3413" spans="5:5" x14ac:dyDescent="0.2">
      <c r="E3413" s="77"/>
    </row>
    <row r="3414" spans="5:5" x14ac:dyDescent="0.2">
      <c r="E3414" s="77"/>
    </row>
    <row r="3415" spans="5:5" x14ac:dyDescent="0.2">
      <c r="E3415" s="77"/>
    </row>
    <row r="3416" spans="5:5" x14ac:dyDescent="0.2">
      <c r="E3416" s="77"/>
    </row>
    <row r="3417" spans="5:5" x14ac:dyDescent="0.2">
      <c r="E3417" s="77"/>
    </row>
    <row r="3418" spans="5:5" x14ac:dyDescent="0.2">
      <c r="E3418" s="77"/>
    </row>
    <row r="3419" spans="5:5" x14ac:dyDescent="0.2">
      <c r="E3419" s="77"/>
    </row>
    <row r="3420" spans="5:5" x14ac:dyDescent="0.2">
      <c r="E3420" s="77"/>
    </row>
    <row r="3421" spans="5:5" x14ac:dyDescent="0.2">
      <c r="E3421" s="77"/>
    </row>
    <row r="3422" spans="5:5" x14ac:dyDescent="0.2">
      <c r="E3422" s="77"/>
    </row>
    <row r="3423" spans="5:5" x14ac:dyDescent="0.2">
      <c r="E3423" s="77"/>
    </row>
    <row r="3424" spans="5:5" x14ac:dyDescent="0.2">
      <c r="E3424" s="77"/>
    </row>
    <row r="3425" spans="5:5" x14ac:dyDescent="0.2">
      <c r="E3425" s="77"/>
    </row>
    <row r="3426" spans="5:5" x14ac:dyDescent="0.2">
      <c r="E3426" s="77"/>
    </row>
    <row r="3427" spans="5:5" x14ac:dyDescent="0.2">
      <c r="E3427" s="77"/>
    </row>
    <row r="3428" spans="5:5" x14ac:dyDescent="0.2">
      <c r="E3428" s="77"/>
    </row>
    <row r="3429" spans="5:5" x14ac:dyDescent="0.2">
      <c r="E3429" s="77"/>
    </row>
    <row r="3430" spans="5:5" x14ac:dyDescent="0.2">
      <c r="E3430" s="77"/>
    </row>
    <row r="3431" spans="5:5" x14ac:dyDescent="0.2">
      <c r="E3431" s="77"/>
    </row>
    <row r="3432" spans="5:5" x14ac:dyDescent="0.2">
      <c r="E3432" s="77"/>
    </row>
    <row r="3433" spans="5:5" x14ac:dyDescent="0.2">
      <c r="E3433" s="77"/>
    </row>
    <row r="3434" spans="5:5" x14ac:dyDescent="0.2">
      <c r="E3434" s="77"/>
    </row>
    <row r="3435" spans="5:5" x14ac:dyDescent="0.2">
      <c r="E3435" s="77"/>
    </row>
    <row r="3436" spans="5:5" x14ac:dyDescent="0.2">
      <c r="E3436" s="77"/>
    </row>
    <row r="3437" spans="5:5" x14ac:dyDescent="0.2">
      <c r="E3437" s="77"/>
    </row>
    <row r="3438" spans="5:5" x14ac:dyDescent="0.2">
      <c r="E3438" s="77"/>
    </row>
    <row r="3439" spans="5:5" x14ac:dyDescent="0.2">
      <c r="E3439" s="77"/>
    </row>
    <row r="3440" spans="5:5" x14ac:dyDescent="0.2">
      <c r="E3440" s="77"/>
    </row>
    <row r="3441" spans="5:5" x14ac:dyDescent="0.2">
      <c r="E3441" s="77"/>
    </row>
    <row r="3442" spans="5:5" x14ac:dyDescent="0.2">
      <c r="E3442" s="77"/>
    </row>
    <row r="3443" spans="5:5" x14ac:dyDescent="0.2">
      <c r="E3443" s="77"/>
    </row>
    <row r="3444" spans="5:5" x14ac:dyDescent="0.2">
      <c r="E3444" s="77"/>
    </row>
    <row r="3445" spans="5:5" x14ac:dyDescent="0.2">
      <c r="E3445" s="77"/>
    </row>
    <row r="3446" spans="5:5" x14ac:dyDescent="0.2">
      <c r="E3446" s="77"/>
    </row>
    <row r="3447" spans="5:5" x14ac:dyDescent="0.2">
      <c r="E3447" s="77"/>
    </row>
    <row r="3448" spans="5:5" x14ac:dyDescent="0.2">
      <c r="E3448" s="77"/>
    </row>
    <row r="3449" spans="5:5" x14ac:dyDescent="0.2">
      <c r="E3449" s="77"/>
    </row>
    <row r="3450" spans="5:5" x14ac:dyDescent="0.2">
      <c r="E3450" s="77"/>
    </row>
    <row r="3451" spans="5:5" x14ac:dyDescent="0.2">
      <c r="E3451" s="77"/>
    </row>
    <row r="3452" spans="5:5" x14ac:dyDescent="0.2">
      <c r="E3452" s="77"/>
    </row>
    <row r="3453" spans="5:5" x14ac:dyDescent="0.2">
      <c r="E3453" s="77"/>
    </row>
    <row r="3454" spans="5:5" x14ac:dyDescent="0.2">
      <c r="E3454" s="77"/>
    </row>
    <row r="3455" spans="5:5" x14ac:dyDescent="0.2">
      <c r="E3455" s="77"/>
    </row>
    <row r="3456" spans="5:5" x14ac:dyDescent="0.2">
      <c r="E3456" s="77"/>
    </row>
    <row r="3457" spans="5:5" x14ac:dyDescent="0.2">
      <c r="E3457" s="77"/>
    </row>
    <row r="3458" spans="5:5" x14ac:dyDescent="0.2">
      <c r="E3458" s="77"/>
    </row>
    <row r="3459" spans="5:5" x14ac:dyDescent="0.2">
      <c r="E3459" s="77"/>
    </row>
    <row r="3460" spans="5:5" x14ac:dyDescent="0.2">
      <c r="E3460" s="77"/>
    </row>
    <row r="3461" spans="5:5" x14ac:dyDescent="0.2">
      <c r="E3461" s="77"/>
    </row>
    <row r="3462" spans="5:5" x14ac:dyDescent="0.2">
      <c r="E3462" s="77"/>
    </row>
    <row r="3463" spans="5:5" x14ac:dyDescent="0.2">
      <c r="E3463" s="77"/>
    </row>
    <row r="3464" spans="5:5" x14ac:dyDescent="0.2">
      <c r="E3464" s="77"/>
    </row>
    <row r="3465" spans="5:5" x14ac:dyDescent="0.2">
      <c r="E3465" s="77"/>
    </row>
    <row r="3466" spans="5:5" x14ac:dyDescent="0.2">
      <c r="E3466" s="77"/>
    </row>
    <row r="3467" spans="5:5" x14ac:dyDescent="0.2">
      <c r="E3467" s="77"/>
    </row>
    <row r="3468" spans="5:5" x14ac:dyDescent="0.2">
      <c r="E3468" s="77"/>
    </row>
    <row r="3469" spans="5:5" x14ac:dyDescent="0.2">
      <c r="E3469" s="77"/>
    </row>
    <row r="3470" spans="5:5" x14ac:dyDescent="0.2">
      <c r="E3470" s="77"/>
    </row>
    <row r="3471" spans="5:5" x14ac:dyDescent="0.2">
      <c r="E3471" s="77"/>
    </row>
    <row r="3472" spans="5:5" x14ac:dyDescent="0.2">
      <c r="E3472" s="77"/>
    </row>
    <row r="3473" spans="5:5" x14ac:dyDescent="0.2">
      <c r="E3473" s="77"/>
    </row>
    <row r="3474" spans="5:5" x14ac:dyDescent="0.2">
      <c r="E3474" s="77"/>
    </row>
    <row r="3475" spans="5:5" x14ac:dyDescent="0.2">
      <c r="E3475" s="77"/>
    </row>
    <row r="3476" spans="5:5" x14ac:dyDescent="0.2">
      <c r="E3476" s="77"/>
    </row>
    <row r="3477" spans="5:5" x14ac:dyDescent="0.2">
      <c r="E3477" s="77"/>
    </row>
    <row r="3478" spans="5:5" x14ac:dyDescent="0.2">
      <c r="E3478" s="77"/>
    </row>
    <row r="3479" spans="5:5" x14ac:dyDescent="0.2">
      <c r="E3479" s="77"/>
    </row>
    <row r="3480" spans="5:5" x14ac:dyDescent="0.2">
      <c r="E3480" s="77"/>
    </row>
    <row r="3481" spans="5:5" x14ac:dyDescent="0.2">
      <c r="E3481" s="77"/>
    </row>
    <row r="3482" spans="5:5" x14ac:dyDescent="0.2">
      <c r="E3482" s="77"/>
    </row>
    <row r="3483" spans="5:5" x14ac:dyDescent="0.2">
      <c r="E3483" s="77"/>
    </row>
    <row r="3484" spans="5:5" x14ac:dyDescent="0.2">
      <c r="E3484" s="77"/>
    </row>
    <row r="3485" spans="5:5" x14ac:dyDescent="0.2">
      <c r="E3485" s="77"/>
    </row>
    <row r="3486" spans="5:5" x14ac:dyDescent="0.2">
      <c r="E3486" s="77"/>
    </row>
    <row r="3487" spans="5:5" x14ac:dyDescent="0.2">
      <c r="E3487" s="77"/>
    </row>
    <row r="3488" spans="5:5" x14ac:dyDescent="0.2">
      <c r="E3488" s="77"/>
    </row>
    <row r="3489" spans="5:5" x14ac:dyDescent="0.2">
      <c r="E3489" s="77"/>
    </row>
    <row r="3490" spans="5:5" x14ac:dyDescent="0.2">
      <c r="E3490" s="77"/>
    </row>
    <row r="3491" spans="5:5" x14ac:dyDescent="0.2">
      <c r="E3491" s="77"/>
    </row>
    <row r="3492" spans="5:5" x14ac:dyDescent="0.2">
      <c r="E3492" s="77"/>
    </row>
    <row r="3493" spans="5:5" x14ac:dyDescent="0.2">
      <c r="E3493" s="77"/>
    </row>
    <row r="3494" spans="5:5" x14ac:dyDescent="0.2">
      <c r="E3494" s="77"/>
    </row>
    <row r="3495" spans="5:5" x14ac:dyDescent="0.2">
      <c r="E3495" s="77"/>
    </row>
    <row r="3496" spans="5:5" x14ac:dyDescent="0.2">
      <c r="E3496" s="77"/>
    </row>
    <row r="3497" spans="5:5" x14ac:dyDescent="0.2">
      <c r="E3497" s="77"/>
    </row>
    <row r="3498" spans="5:5" x14ac:dyDescent="0.2">
      <c r="E3498" s="77"/>
    </row>
    <row r="3499" spans="5:5" x14ac:dyDescent="0.2">
      <c r="E3499" s="77"/>
    </row>
    <row r="3500" spans="5:5" x14ac:dyDescent="0.2">
      <c r="E3500" s="77"/>
    </row>
    <row r="3501" spans="5:5" x14ac:dyDescent="0.2">
      <c r="E3501" s="77"/>
    </row>
    <row r="3502" spans="5:5" x14ac:dyDescent="0.2">
      <c r="E3502" s="77"/>
    </row>
    <row r="3503" spans="5:5" x14ac:dyDescent="0.2">
      <c r="E3503" s="77"/>
    </row>
    <row r="3504" spans="5:5" x14ac:dyDescent="0.2">
      <c r="E3504" s="77"/>
    </row>
    <row r="3505" spans="5:5" x14ac:dyDescent="0.2">
      <c r="E3505" s="77"/>
    </row>
    <row r="3506" spans="5:5" x14ac:dyDescent="0.2">
      <c r="E3506" s="77"/>
    </row>
    <row r="3507" spans="5:5" x14ac:dyDescent="0.2">
      <c r="E3507" s="77"/>
    </row>
    <row r="3508" spans="5:5" x14ac:dyDescent="0.2">
      <c r="E3508" s="77"/>
    </row>
    <row r="3509" spans="5:5" x14ac:dyDescent="0.2">
      <c r="E3509" s="77"/>
    </row>
    <row r="3510" spans="5:5" x14ac:dyDescent="0.2">
      <c r="E3510" s="77"/>
    </row>
    <row r="3511" spans="5:5" x14ac:dyDescent="0.2">
      <c r="E3511" s="77"/>
    </row>
    <row r="3512" spans="5:5" x14ac:dyDescent="0.2">
      <c r="E3512" s="77"/>
    </row>
    <row r="3513" spans="5:5" x14ac:dyDescent="0.2">
      <c r="E3513" s="77"/>
    </row>
    <row r="3514" spans="5:5" x14ac:dyDescent="0.2">
      <c r="E3514" s="77"/>
    </row>
    <row r="3515" spans="5:5" x14ac:dyDescent="0.2">
      <c r="E3515" s="77"/>
    </row>
    <row r="3516" spans="5:5" x14ac:dyDescent="0.2">
      <c r="E3516" s="77"/>
    </row>
    <row r="3517" spans="5:5" x14ac:dyDescent="0.2">
      <c r="E3517" s="77"/>
    </row>
    <row r="3518" spans="5:5" x14ac:dyDescent="0.2">
      <c r="E3518" s="77"/>
    </row>
    <row r="3519" spans="5:5" x14ac:dyDescent="0.2">
      <c r="E3519" s="77"/>
    </row>
    <row r="3520" spans="5:5" x14ac:dyDescent="0.2">
      <c r="E3520" s="77"/>
    </row>
    <row r="3521" spans="5:5" x14ac:dyDescent="0.2">
      <c r="E3521" s="77"/>
    </row>
    <row r="3522" spans="5:5" x14ac:dyDescent="0.2">
      <c r="E3522" s="77"/>
    </row>
    <row r="3523" spans="5:5" x14ac:dyDescent="0.2">
      <c r="E3523" s="77"/>
    </row>
    <row r="3524" spans="5:5" x14ac:dyDescent="0.2">
      <c r="E3524" s="77"/>
    </row>
    <row r="3525" spans="5:5" x14ac:dyDescent="0.2">
      <c r="E3525" s="77"/>
    </row>
    <row r="3526" spans="5:5" x14ac:dyDescent="0.2">
      <c r="E3526" s="77"/>
    </row>
    <row r="3527" spans="5:5" x14ac:dyDescent="0.2">
      <c r="E3527" s="77"/>
    </row>
    <row r="3528" spans="5:5" x14ac:dyDescent="0.2">
      <c r="E3528" s="77"/>
    </row>
    <row r="3529" spans="5:5" x14ac:dyDescent="0.2">
      <c r="E3529" s="77"/>
    </row>
    <row r="3530" spans="5:5" x14ac:dyDescent="0.2">
      <c r="E3530" s="77"/>
    </row>
    <row r="3531" spans="5:5" x14ac:dyDescent="0.2">
      <c r="E3531" s="77"/>
    </row>
    <row r="3532" spans="5:5" x14ac:dyDescent="0.2">
      <c r="E3532" s="77"/>
    </row>
    <row r="3533" spans="5:5" x14ac:dyDescent="0.2">
      <c r="E3533" s="77"/>
    </row>
    <row r="3534" spans="5:5" x14ac:dyDescent="0.2">
      <c r="E3534" s="77"/>
    </row>
    <row r="3535" spans="5:5" x14ac:dyDescent="0.2">
      <c r="E3535" s="77"/>
    </row>
    <row r="3536" spans="5:5" x14ac:dyDescent="0.2">
      <c r="E3536" s="77"/>
    </row>
    <row r="3537" spans="5:5" x14ac:dyDescent="0.2">
      <c r="E3537" s="77"/>
    </row>
    <row r="3538" spans="5:5" x14ac:dyDescent="0.2">
      <c r="E3538" s="77"/>
    </row>
    <row r="3539" spans="5:5" x14ac:dyDescent="0.2">
      <c r="E3539" s="77"/>
    </row>
    <row r="3540" spans="5:5" x14ac:dyDescent="0.2">
      <c r="E3540" s="77"/>
    </row>
    <row r="3541" spans="5:5" x14ac:dyDescent="0.2">
      <c r="E3541" s="77"/>
    </row>
    <row r="3542" spans="5:5" x14ac:dyDescent="0.2">
      <c r="E3542" s="77"/>
    </row>
    <row r="3543" spans="5:5" x14ac:dyDescent="0.2">
      <c r="E3543" s="77"/>
    </row>
    <row r="3544" spans="5:5" x14ac:dyDescent="0.2">
      <c r="E3544" s="77"/>
    </row>
    <row r="3545" spans="5:5" x14ac:dyDescent="0.2">
      <c r="E3545" s="77"/>
    </row>
    <row r="3546" spans="5:5" x14ac:dyDescent="0.2">
      <c r="E3546" s="77"/>
    </row>
    <row r="3547" spans="5:5" x14ac:dyDescent="0.2">
      <c r="E3547" s="77"/>
    </row>
    <row r="3548" spans="5:5" x14ac:dyDescent="0.2">
      <c r="E3548" s="77"/>
    </row>
    <row r="3549" spans="5:5" x14ac:dyDescent="0.2">
      <c r="E3549" s="77"/>
    </row>
    <row r="3550" spans="5:5" x14ac:dyDescent="0.2">
      <c r="E3550" s="77"/>
    </row>
    <row r="3551" spans="5:5" x14ac:dyDescent="0.2">
      <c r="E3551" s="77"/>
    </row>
    <row r="3552" spans="5:5" x14ac:dyDescent="0.2">
      <c r="E3552" s="77"/>
    </row>
    <row r="3553" spans="5:5" x14ac:dyDescent="0.2">
      <c r="E3553" s="77"/>
    </row>
    <row r="3554" spans="5:5" x14ac:dyDescent="0.2">
      <c r="E3554" s="77"/>
    </row>
    <row r="3555" spans="5:5" x14ac:dyDescent="0.2">
      <c r="E3555" s="77"/>
    </row>
    <row r="3556" spans="5:5" x14ac:dyDescent="0.2">
      <c r="E3556" s="77"/>
    </row>
    <row r="3557" spans="5:5" x14ac:dyDescent="0.2">
      <c r="E3557" s="77"/>
    </row>
    <row r="3558" spans="5:5" x14ac:dyDescent="0.2">
      <c r="E3558" s="77"/>
    </row>
    <row r="3559" spans="5:5" x14ac:dyDescent="0.2">
      <c r="E3559" s="77"/>
    </row>
    <row r="3560" spans="5:5" x14ac:dyDescent="0.2">
      <c r="E3560" s="77"/>
    </row>
    <row r="3561" spans="5:5" x14ac:dyDescent="0.2">
      <c r="E3561" s="77"/>
    </row>
    <row r="3562" spans="5:5" x14ac:dyDescent="0.2">
      <c r="E3562" s="77"/>
    </row>
    <row r="3563" spans="5:5" x14ac:dyDescent="0.2">
      <c r="E3563" s="77"/>
    </row>
    <row r="3564" spans="5:5" x14ac:dyDescent="0.2">
      <c r="E3564" s="77"/>
    </row>
    <row r="3565" spans="5:5" x14ac:dyDescent="0.2">
      <c r="E3565" s="77"/>
    </row>
    <row r="3566" spans="5:5" x14ac:dyDescent="0.2">
      <c r="E3566" s="77"/>
    </row>
    <row r="3567" spans="5:5" x14ac:dyDescent="0.2">
      <c r="E3567" s="77"/>
    </row>
    <row r="3568" spans="5:5" x14ac:dyDescent="0.2">
      <c r="E3568" s="77"/>
    </row>
    <row r="3569" spans="5:5" x14ac:dyDescent="0.2">
      <c r="E3569" s="77"/>
    </row>
    <row r="3570" spans="5:5" x14ac:dyDescent="0.2">
      <c r="E3570" s="77"/>
    </row>
    <row r="3571" spans="5:5" x14ac:dyDescent="0.2">
      <c r="E3571" s="77"/>
    </row>
    <row r="3572" spans="5:5" x14ac:dyDescent="0.2">
      <c r="E3572" s="77"/>
    </row>
    <row r="3573" spans="5:5" x14ac:dyDescent="0.2">
      <c r="E3573" s="77"/>
    </row>
    <row r="3574" spans="5:5" x14ac:dyDescent="0.2">
      <c r="E3574" s="77"/>
    </row>
    <row r="3575" spans="5:5" x14ac:dyDescent="0.2">
      <c r="E3575" s="77"/>
    </row>
    <row r="3576" spans="5:5" x14ac:dyDescent="0.2">
      <c r="E3576" s="77"/>
    </row>
    <row r="3577" spans="5:5" x14ac:dyDescent="0.2">
      <c r="E3577" s="77"/>
    </row>
    <row r="3578" spans="5:5" x14ac:dyDescent="0.2">
      <c r="E3578" s="77"/>
    </row>
    <row r="3579" spans="5:5" x14ac:dyDescent="0.2">
      <c r="E3579" s="77"/>
    </row>
    <row r="3580" spans="5:5" x14ac:dyDescent="0.2">
      <c r="E3580" s="77"/>
    </row>
    <row r="3581" spans="5:5" x14ac:dyDescent="0.2">
      <c r="E3581" s="77"/>
    </row>
    <row r="3582" spans="5:5" x14ac:dyDescent="0.2">
      <c r="E3582" s="77"/>
    </row>
    <row r="3583" spans="5:5" x14ac:dyDescent="0.2">
      <c r="E3583" s="77"/>
    </row>
    <row r="3584" spans="5:5" x14ac:dyDescent="0.2">
      <c r="E3584" s="77"/>
    </row>
    <row r="3585" spans="5:5" x14ac:dyDescent="0.2">
      <c r="E3585" s="77"/>
    </row>
    <row r="3586" spans="5:5" x14ac:dyDescent="0.2">
      <c r="E3586" s="77"/>
    </row>
    <row r="3587" spans="5:5" x14ac:dyDescent="0.2">
      <c r="E3587" s="77"/>
    </row>
    <row r="3588" spans="5:5" x14ac:dyDescent="0.2">
      <c r="E3588" s="77"/>
    </row>
    <row r="3589" spans="5:5" x14ac:dyDescent="0.2">
      <c r="E3589" s="77"/>
    </row>
    <row r="3590" spans="5:5" x14ac:dyDescent="0.2">
      <c r="E3590" s="77"/>
    </row>
    <row r="3591" spans="5:5" x14ac:dyDescent="0.2">
      <c r="E3591" s="77"/>
    </row>
    <row r="3592" spans="5:5" x14ac:dyDescent="0.2">
      <c r="E3592" s="77"/>
    </row>
    <row r="3593" spans="5:5" x14ac:dyDescent="0.2">
      <c r="E3593" s="77"/>
    </row>
    <row r="3594" spans="5:5" x14ac:dyDescent="0.2">
      <c r="E3594" s="77"/>
    </row>
    <row r="3595" spans="5:5" x14ac:dyDescent="0.2">
      <c r="E3595" s="77"/>
    </row>
    <row r="3596" spans="5:5" x14ac:dyDescent="0.2">
      <c r="E3596" s="77"/>
    </row>
    <row r="3597" spans="5:5" x14ac:dyDescent="0.2">
      <c r="E3597" s="77"/>
    </row>
    <row r="3598" spans="5:5" x14ac:dyDescent="0.2">
      <c r="E3598" s="77"/>
    </row>
    <row r="3599" spans="5:5" x14ac:dyDescent="0.2">
      <c r="E3599" s="77"/>
    </row>
    <row r="3600" spans="5:5" x14ac:dyDescent="0.2">
      <c r="E3600" s="77"/>
    </row>
    <row r="3601" spans="5:5" x14ac:dyDescent="0.2">
      <c r="E3601" s="77"/>
    </row>
    <row r="3602" spans="5:5" x14ac:dyDescent="0.2">
      <c r="E3602" s="77"/>
    </row>
    <row r="3603" spans="5:5" x14ac:dyDescent="0.2">
      <c r="E3603" s="77"/>
    </row>
    <row r="3604" spans="5:5" x14ac:dyDescent="0.2">
      <c r="E3604" s="77"/>
    </row>
    <row r="3605" spans="5:5" x14ac:dyDescent="0.2">
      <c r="E3605" s="77"/>
    </row>
    <row r="3606" spans="5:5" x14ac:dyDescent="0.2">
      <c r="E3606" s="77"/>
    </row>
    <row r="3607" spans="5:5" x14ac:dyDescent="0.2">
      <c r="E3607" s="77"/>
    </row>
    <row r="3608" spans="5:5" x14ac:dyDescent="0.2">
      <c r="E3608" s="77"/>
    </row>
    <row r="3609" spans="5:5" x14ac:dyDescent="0.2">
      <c r="E3609" s="77"/>
    </row>
    <row r="3610" spans="5:5" x14ac:dyDescent="0.2">
      <c r="E3610" s="77"/>
    </row>
    <row r="3611" spans="5:5" x14ac:dyDescent="0.2">
      <c r="E3611" s="77"/>
    </row>
    <row r="3612" spans="5:5" x14ac:dyDescent="0.2">
      <c r="E3612" s="77"/>
    </row>
    <row r="3613" spans="5:5" x14ac:dyDescent="0.2">
      <c r="E3613" s="77"/>
    </row>
    <row r="3614" spans="5:5" x14ac:dyDescent="0.2">
      <c r="E3614" s="77"/>
    </row>
    <row r="3615" spans="5:5" x14ac:dyDescent="0.2">
      <c r="E3615" s="77"/>
    </row>
    <row r="3616" spans="5:5" x14ac:dyDescent="0.2">
      <c r="E3616" s="77"/>
    </row>
    <row r="3617" spans="5:5" x14ac:dyDescent="0.2">
      <c r="E3617" s="77"/>
    </row>
    <row r="3618" spans="5:5" x14ac:dyDescent="0.2">
      <c r="E3618" s="77"/>
    </row>
    <row r="3619" spans="5:5" x14ac:dyDescent="0.2">
      <c r="E3619" s="77"/>
    </row>
    <row r="3620" spans="5:5" x14ac:dyDescent="0.2">
      <c r="E3620" s="77"/>
    </row>
    <row r="3621" spans="5:5" x14ac:dyDescent="0.2">
      <c r="E3621" s="77"/>
    </row>
    <row r="3622" spans="5:5" x14ac:dyDescent="0.2">
      <c r="E3622" s="77"/>
    </row>
    <row r="3623" spans="5:5" x14ac:dyDescent="0.2">
      <c r="E3623" s="77"/>
    </row>
    <row r="3624" spans="5:5" x14ac:dyDescent="0.2">
      <c r="E3624" s="77"/>
    </row>
    <row r="3625" spans="5:5" x14ac:dyDescent="0.2">
      <c r="E3625" s="77"/>
    </row>
    <row r="3626" spans="5:5" x14ac:dyDescent="0.2">
      <c r="E3626" s="77"/>
    </row>
    <row r="3627" spans="5:5" x14ac:dyDescent="0.2">
      <c r="E3627" s="77"/>
    </row>
    <row r="3628" spans="5:5" x14ac:dyDescent="0.2">
      <c r="E3628" s="77"/>
    </row>
    <row r="3629" spans="5:5" x14ac:dyDescent="0.2">
      <c r="E3629" s="77"/>
    </row>
    <row r="3630" spans="5:5" x14ac:dyDescent="0.2">
      <c r="E3630" s="77"/>
    </row>
    <row r="3631" spans="5:5" x14ac:dyDescent="0.2">
      <c r="E3631" s="77"/>
    </row>
    <row r="3632" spans="5:5" x14ac:dyDescent="0.2">
      <c r="E3632" s="77"/>
    </row>
    <row r="3633" spans="5:5" x14ac:dyDescent="0.2">
      <c r="E3633" s="77"/>
    </row>
    <row r="3634" spans="5:5" x14ac:dyDescent="0.2">
      <c r="E3634" s="77"/>
    </row>
    <row r="3635" spans="5:5" x14ac:dyDescent="0.2">
      <c r="E3635" s="77"/>
    </row>
    <row r="3636" spans="5:5" x14ac:dyDescent="0.2">
      <c r="E3636" s="77"/>
    </row>
    <row r="3637" spans="5:5" x14ac:dyDescent="0.2">
      <c r="E3637" s="77"/>
    </row>
    <row r="3638" spans="5:5" x14ac:dyDescent="0.2">
      <c r="E3638" s="77"/>
    </row>
    <row r="3639" spans="5:5" x14ac:dyDescent="0.2">
      <c r="E3639" s="77"/>
    </row>
    <row r="3640" spans="5:5" x14ac:dyDescent="0.2">
      <c r="E3640" s="77"/>
    </row>
    <row r="3641" spans="5:5" x14ac:dyDescent="0.2">
      <c r="E3641" s="77"/>
    </row>
    <row r="3642" spans="5:5" x14ac:dyDescent="0.2">
      <c r="E3642" s="77"/>
    </row>
    <row r="3643" spans="5:5" x14ac:dyDescent="0.2">
      <c r="E3643" s="77"/>
    </row>
    <row r="3644" spans="5:5" x14ac:dyDescent="0.2">
      <c r="E3644" s="77"/>
    </row>
    <row r="3645" spans="5:5" x14ac:dyDescent="0.2">
      <c r="E3645" s="77"/>
    </row>
    <row r="3646" spans="5:5" x14ac:dyDescent="0.2">
      <c r="E3646" s="77"/>
    </row>
    <row r="3647" spans="5:5" x14ac:dyDescent="0.2">
      <c r="E3647" s="77"/>
    </row>
    <row r="3648" spans="5:5" x14ac:dyDescent="0.2">
      <c r="E3648" s="77"/>
    </row>
    <row r="3649" spans="5:5" x14ac:dyDescent="0.2">
      <c r="E3649" s="77"/>
    </row>
    <row r="3650" spans="5:5" x14ac:dyDescent="0.2">
      <c r="E3650" s="77"/>
    </row>
    <row r="3651" spans="5:5" x14ac:dyDescent="0.2">
      <c r="E3651" s="77"/>
    </row>
    <row r="3652" spans="5:5" x14ac:dyDescent="0.2">
      <c r="E3652" s="77"/>
    </row>
    <row r="3653" spans="5:5" x14ac:dyDescent="0.2">
      <c r="E3653" s="77"/>
    </row>
    <row r="3654" spans="5:5" x14ac:dyDescent="0.2">
      <c r="E3654" s="77"/>
    </row>
    <row r="3655" spans="5:5" x14ac:dyDescent="0.2">
      <c r="E3655" s="77"/>
    </row>
    <row r="3656" spans="5:5" x14ac:dyDescent="0.2">
      <c r="E3656" s="77"/>
    </row>
    <row r="3657" spans="5:5" x14ac:dyDescent="0.2">
      <c r="E3657" s="77"/>
    </row>
    <row r="3658" spans="5:5" x14ac:dyDescent="0.2">
      <c r="E3658" s="77"/>
    </row>
    <row r="3659" spans="5:5" x14ac:dyDescent="0.2">
      <c r="E3659" s="77"/>
    </row>
    <row r="3660" spans="5:5" x14ac:dyDescent="0.2">
      <c r="E3660" s="77"/>
    </row>
    <row r="3661" spans="5:5" x14ac:dyDescent="0.2">
      <c r="E3661" s="77"/>
    </row>
    <row r="3662" spans="5:5" x14ac:dyDescent="0.2">
      <c r="E3662" s="77"/>
    </row>
    <row r="3663" spans="5:5" x14ac:dyDescent="0.2">
      <c r="E3663" s="77"/>
    </row>
    <row r="3664" spans="5:5" x14ac:dyDescent="0.2">
      <c r="E3664" s="77"/>
    </row>
    <row r="3665" spans="5:5" x14ac:dyDescent="0.2">
      <c r="E3665" s="77"/>
    </row>
    <row r="3666" spans="5:5" x14ac:dyDescent="0.2">
      <c r="E3666" s="77"/>
    </row>
    <row r="3667" spans="5:5" x14ac:dyDescent="0.2">
      <c r="E3667" s="77"/>
    </row>
    <row r="3668" spans="5:5" x14ac:dyDescent="0.2">
      <c r="E3668" s="77"/>
    </row>
    <row r="3669" spans="5:5" x14ac:dyDescent="0.2">
      <c r="E3669" s="77"/>
    </row>
    <row r="3670" spans="5:5" x14ac:dyDescent="0.2">
      <c r="E3670" s="77"/>
    </row>
    <row r="3671" spans="5:5" x14ac:dyDescent="0.2">
      <c r="E3671" s="77"/>
    </row>
    <row r="3672" spans="5:5" x14ac:dyDescent="0.2">
      <c r="E3672" s="77"/>
    </row>
    <row r="3673" spans="5:5" x14ac:dyDescent="0.2">
      <c r="E3673" s="77"/>
    </row>
    <row r="3674" spans="5:5" x14ac:dyDescent="0.2">
      <c r="E3674" s="77"/>
    </row>
    <row r="3675" spans="5:5" x14ac:dyDescent="0.2">
      <c r="E3675" s="77"/>
    </row>
    <row r="3676" spans="5:5" x14ac:dyDescent="0.2">
      <c r="E3676" s="77"/>
    </row>
    <row r="3677" spans="5:5" x14ac:dyDescent="0.2">
      <c r="E3677" s="77"/>
    </row>
    <row r="3678" spans="5:5" x14ac:dyDescent="0.2">
      <c r="E3678" s="77"/>
    </row>
    <row r="3679" spans="5:5" x14ac:dyDescent="0.2">
      <c r="E3679" s="77"/>
    </row>
    <row r="3680" spans="5:5" x14ac:dyDescent="0.2">
      <c r="E3680" s="77"/>
    </row>
    <row r="3681" spans="5:5" x14ac:dyDescent="0.2">
      <c r="E3681" s="77"/>
    </row>
    <row r="3682" spans="5:5" x14ac:dyDescent="0.2">
      <c r="E3682" s="77"/>
    </row>
    <row r="3683" spans="5:5" x14ac:dyDescent="0.2">
      <c r="E3683" s="77"/>
    </row>
    <row r="3684" spans="5:5" x14ac:dyDescent="0.2">
      <c r="E3684" s="77"/>
    </row>
    <row r="3685" spans="5:5" x14ac:dyDescent="0.2">
      <c r="E3685" s="77"/>
    </row>
    <row r="3686" spans="5:5" x14ac:dyDescent="0.2">
      <c r="E3686" s="77"/>
    </row>
    <row r="3687" spans="5:5" x14ac:dyDescent="0.2">
      <c r="E3687" s="77"/>
    </row>
    <row r="3688" spans="5:5" x14ac:dyDescent="0.2">
      <c r="E3688" s="77"/>
    </row>
    <row r="3689" spans="5:5" x14ac:dyDescent="0.2">
      <c r="E3689" s="77"/>
    </row>
    <row r="3690" spans="5:5" x14ac:dyDescent="0.2">
      <c r="E3690" s="77"/>
    </row>
    <row r="3691" spans="5:5" x14ac:dyDescent="0.2">
      <c r="E3691" s="77"/>
    </row>
    <row r="3692" spans="5:5" x14ac:dyDescent="0.2">
      <c r="E3692" s="77"/>
    </row>
    <row r="3693" spans="5:5" x14ac:dyDescent="0.2">
      <c r="E3693" s="77"/>
    </row>
    <row r="3694" spans="5:5" x14ac:dyDescent="0.2">
      <c r="E3694" s="77"/>
    </row>
    <row r="3695" spans="5:5" x14ac:dyDescent="0.2">
      <c r="E3695" s="77"/>
    </row>
    <row r="3696" spans="5:5" x14ac:dyDescent="0.2">
      <c r="E3696" s="77"/>
    </row>
    <row r="3697" spans="5:5" x14ac:dyDescent="0.2">
      <c r="E3697" s="77"/>
    </row>
    <row r="3698" spans="5:5" x14ac:dyDescent="0.2">
      <c r="E3698" s="77"/>
    </row>
    <row r="3699" spans="5:5" x14ac:dyDescent="0.2">
      <c r="E3699" s="77"/>
    </row>
    <row r="3700" spans="5:5" x14ac:dyDescent="0.2">
      <c r="E3700" s="77"/>
    </row>
    <row r="3701" spans="5:5" x14ac:dyDescent="0.2">
      <c r="E3701" s="77"/>
    </row>
    <row r="3702" spans="5:5" x14ac:dyDescent="0.2">
      <c r="E3702" s="77"/>
    </row>
    <row r="3703" spans="5:5" x14ac:dyDescent="0.2">
      <c r="E3703" s="77"/>
    </row>
    <row r="3704" spans="5:5" x14ac:dyDescent="0.2">
      <c r="E3704" s="77"/>
    </row>
    <row r="3705" spans="5:5" x14ac:dyDescent="0.2">
      <c r="E3705" s="77"/>
    </row>
    <row r="3706" spans="5:5" x14ac:dyDescent="0.2">
      <c r="E3706" s="77"/>
    </row>
    <row r="3707" spans="5:5" x14ac:dyDescent="0.2">
      <c r="E3707" s="77"/>
    </row>
    <row r="3708" spans="5:5" x14ac:dyDescent="0.2">
      <c r="E3708" s="77"/>
    </row>
    <row r="3709" spans="5:5" x14ac:dyDescent="0.2">
      <c r="E3709" s="77"/>
    </row>
    <row r="3710" spans="5:5" x14ac:dyDescent="0.2">
      <c r="E3710" s="77"/>
    </row>
    <row r="3711" spans="5:5" x14ac:dyDescent="0.2">
      <c r="E3711" s="77"/>
    </row>
    <row r="3712" spans="5:5" x14ac:dyDescent="0.2">
      <c r="E3712" s="77"/>
    </row>
    <row r="3713" spans="5:5" x14ac:dyDescent="0.2">
      <c r="E3713" s="77"/>
    </row>
    <row r="3714" spans="5:5" x14ac:dyDescent="0.2">
      <c r="E3714" s="77"/>
    </row>
    <row r="3715" spans="5:5" x14ac:dyDescent="0.2">
      <c r="E3715" s="77"/>
    </row>
    <row r="3716" spans="5:5" x14ac:dyDescent="0.2">
      <c r="E3716" s="77"/>
    </row>
    <row r="3717" spans="5:5" x14ac:dyDescent="0.2">
      <c r="E3717" s="77"/>
    </row>
    <row r="3718" spans="5:5" x14ac:dyDescent="0.2">
      <c r="E3718" s="77"/>
    </row>
    <row r="3719" spans="5:5" x14ac:dyDescent="0.2">
      <c r="E3719" s="77"/>
    </row>
    <row r="3720" spans="5:5" x14ac:dyDescent="0.2">
      <c r="E3720" s="77"/>
    </row>
    <row r="3721" spans="5:5" x14ac:dyDescent="0.2">
      <c r="E3721" s="77"/>
    </row>
    <row r="3722" spans="5:5" x14ac:dyDescent="0.2">
      <c r="E3722" s="77"/>
    </row>
    <row r="3723" spans="5:5" x14ac:dyDescent="0.2">
      <c r="E3723" s="77"/>
    </row>
    <row r="3724" spans="5:5" x14ac:dyDescent="0.2">
      <c r="E3724" s="77"/>
    </row>
    <row r="3725" spans="5:5" x14ac:dyDescent="0.2">
      <c r="E3725" s="77"/>
    </row>
    <row r="3726" spans="5:5" x14ac:dyDescent="0.2">
      <c r="E3726" s="77"/>
    </row>
    <row r="3727" spans="5:5" x14ac:dyDescent="0.2">
      <c r="E3727" s="77"/>
    </row>
    <row r="3728" spans="5:5" x14ac:dyDescent="0.2">
      <c r="E3728" s="77"/>
    </row>
    <row r="3729" spans="5:5" x14ac:dyDescent="0.2">
      <c r="E3729" s="77"/>
    </row>
    <row r="3730" spans="5:5" x14ac:dyDescent="0.2">
      <c r="E3730" s="77"/>
    </row>
    <row r="3731" spans="5:5" x14ac:dyDescent="0.2">
      <c r="E3731" s="77"/>
    </row>
    <row r="3732" spans="5:5" x14ac:dyDescent="0.2">
      <c r="E3732" s="77"/>
    </row>
    <row r="3733" spans="5:5" x14ac:dyDescent="0.2">
      <c r="E3733" s="77"/>
    </row>
    <row r="3734" spans="5:5" x14ac:dyDescent="0.2">
      <c r="E3734" s="77"/>
    </row>
    <row r="3735" spans="5:5" x14ac:dyDescent="0.2">
      <c r="E3735" s="77"/>
    </row>
    <row r="3736" spans="5:5" x14ac:dyDescent="0.2">
      <c r="E3736" s="77"/>
    </row>
    <row r="3737" spans="5:5" x14ac:dyDescent="0.2">
      <c r="E3737" s="77"/>
    </row>
    <row r="3738" spans="5:5" x14ac:dyDescent="0.2">
      <c r="E3738" s="77"/>
    </row>
    <row r="3739" spans="5:5" x14ac:dyDescent="0.2">
      <c r="E3739" s="77"/>
    </row>
    <row r="3740" spans="5:5" x14ac:dyDescent="0.2">
      <c r="E3740" s="77"/>
    </row>
    <row r="3741" spans="5:5" x14ac:dyDescent="0.2">
      <c r="E3741" s="77"/>
    </row>
    <row r="3742" spans="5:5" x14ac:dyDescent="0.2">
      <c r="E3742" s="77"/>
    </row>
    <row r="3743" spans="5:5" x14ac:dyDescent="0.2">
      <c r="E3743" s="77"/>
    </row>
    <row r="3744" spans="5:5" x14ac:dyDescent="0.2">
      <c r="E3744" s="77"/>
    </row>
    <row r="3745" spans="5:5" x14ac:dyDescent="0.2">
      <c r="E3745" s="77"/>
    </row>
    <row r="3746" spans="5:5" x14ac:dyDescent="0.2">
      <c r="E3746" s="77"/>
    </row>
    <row r="3747" spans="5:5" x14ac:dyDescent="0.2">
      <c r="E3747" s="77"/>
    </row>
    <row r="3748" spans="5:5" x14ac:dyDescent="0.2">
      <c r="E3748" s="77"/>
    </row>
    <row r="3749" spans="5:5" x14ac:dyDescent="0.2">
      <c r="E3749" s="77"/>
    </row>
    <row r="3750" spans="5:5" x14ac:dyDescent="0.2">
      <c r="E3750" s="77"/>
    </row>
    <row r="3751" spans="5:5" x14ac:dyDescent="0.2">
      <c r="E3751" s="77"/>
    </row>
    <row r="3752" spans="5:5" x14ac:dyDescent="0.2">
      <c r="E3752" s="77"/>
    </row>
    <row r="3753" spans="5:5" x14ac:dyDescent="0.2">
      <c r="E3753" s="77"/>
    </row>
    <row r="3754" spans="5:5" x14ac:dyDescent="0.2">
      <c r="E3754" s="77"/>
    </row>
    <row r="3755" spans="5:5" x14ac:dyDescent="0.2">
      <c r="E3755" s="77"/>
    </row>
    <row r="3756" spans="5:5" x14ac:dyDescent="0.2">
      <c r="E3756" s="77"/>
    </row>
    <row r="3757" spans="5:5" x14ac:dyDescent="0.2">
      <c r="E3757" s="77"/>
    </row>
    <row r="3758" spans="5:5" x14ac:dyDescent="0.2">
      <c r="E3758" s="77"/>
    </row>
    <row r="3759" spans="5:5" x14ac:dyDescent="0.2">
      <c r="E3759" s="77"/>
    </row>
    <row r="3760" spans="5:5" x14ac:dyDescent="0.2">
      <c r="E3760" s="77"/>
    </row>
    <row r="3761" spans="5:5" x14ac:dyDescent="0.2">
      <c r="E3761" s="77"/>
    </row>
    <row r="3762" spans="5:5" x14ac:dyDescent="0.2">
      <c r="E3762" s="77"/>
    </row>
    <row r="3763" spans="5:5" x14ac:dyDescent="0.2">
      <c r="E3763" s="77"/>
    </row>
    <row r="3764" spans="5:5" x14ac:dyDescent="0.2">
      <c r="E3764" s="77"/>
    </row>
    <row r="3765" spans="5:5" x14ac:dyDescent="0.2">
      <c r="E3765" s="77"/>
    </row>
    <row r="3766" spans="5:5" x14ac:dyDescent="0.2">
      <c r="E3766" s="77"/>
    </row>
    <row r="3767" spans="5:5" x14ac:dyDescent="0.2">
      <c r="E3767" s="77"/>
    </row>
    <row r="3768" spans="5:5" x14ac:dyDescent="0.2">
      <c r="E3768" s="77"/>
    </row>
    <row r="3769" spans="5:5" x14ac:dyDescent="0.2">
      <c r="E3769" s="77"/>
    </row>
    <row r="3770" spans="5:5" x14ac:dyDescent="0.2">
      <c r="E3770" s="77"/>
    </row>
    <row r="3771" spans="5:5" x14ac:dyDescent="0.2">
      <c r="E3771" s="77"/>
    </row>
    <row r="3772" spans="5:5" x14ac:dyDescent="0.2">
      <c r="E3772" s="77"/>
    </row>
    <row r="3773" spans="5:5" x14ac:dyDescent="0.2">
      <c r="E3773" s="77"/>
    </row>
    <row r="3774" spans="5:5" x14ac:dyDescent="0.2">
      <c r="E3774" s="77"/>
    </row>
    <row r="3775" spans="5:5" x14ac:dyDescent="0.2">
      <c r="E3775" s="77"/>
    </row>
    <row r="3776" spans="5:5" x14ac:dyDescent="0.2">
      <c r="E3776" s="77"/>
    </row>
    <row r="3777" spans="5:5" x14ac:dyDescent="0.2">
      <c r="E3777" s="77"/>
    </row>
    <row r="3778" spans="5:5" x14ac:dyDescent="0.2">
      <c r="E3778" s="77"/>
    </row>
    <row r="3779" spans="5:5" x14ac:dyDescent="0.2">
      <c r="E3779" s="77"/>
    </row>
    <row r="3780" spans="5:5" x14ac:dyDescent="0.2">
      <c r="E3780" s="77"/>
    </row>
    <row r="3781" spans="5:5" x14ac:dyDescent="0.2">
      <c r="E3781" s="77"/>
    </row>
    <row r="3782" spans="5:5" x14ac:dyDescent="0.2">
      <c r="E3782" s="77"/>
    </row>
    <row r="3783" spans="5:5" x14ac:dyDescent="0.2">
      <c r="E3783" s="77"/>
    </row>
    <row r="3784" spans="5:5" x14ac:dyDescent="0.2">
      <c r="E3784" s="77"/>
    </row>
    <row r="3785" spans="5:5" x14ac:dyDescent="0.2">
      <c r="E3785" s="77"/>
    </row>
    <row r="3786" spans="5:5" x14ac:dyDescent="0.2">
      <c r="E3786" s="77"/>
    </row>
    <row r="3787" spans="5:5" x14ac:dyDescent="0.2">
      <c r="E3787" s="77"/>
    </row>
    <row r="3788" spans="5:5" x14ac:dyDescent="0.2">
      <c r="E3788" s="77"/>
    </row>
    <row r="3789" spans="5:5" x14ac:dyDescent="0.2">
      <c r="E3789" s="77"/>
    </row>
    <row r="3790" spans="5:5" x14ac:dyDescent="0.2">
      <c r="E3790" s="77"/>
    </row>
    <row r="3791" spans="5:5" x14ac:dyDescent="0.2">
      <c r="E3791" s="77"/>
    </row>
    <row r="3792" spans="5:5" x14ac:dyDescent="0.2">
      <c r="E3792" s="77"/>
    </row>
    <row r="3793" spans="5:5" x14ac:dyDescent="0.2">
      <c r="E3793" s="77"/>
    </row>
    <row r="3794" spans="5:5" x14ac:dyDescent="0.2">
      <c r="E3794" s="77"/>
    </row>
    <row r="3795" spans="5:5" x14ac:dyDescent="0.2">
      <c r="E3795" s="77"/>
    </row>
    <row r="3796" spans="5:5" x14ac:dyDescent="0.2">
      <c r="E3796" s="77"/>
    </row>
    <row r="3797" spans="5:5" x14ac:dyDescent="0.2">
      <c r="E3797" s="77"/>
    </row>
    <row r="3798" spans="5:5" x14ac:dyDescent="0.2">
      <c r="E3798" s="77"/>
    </row>
    <row r="3799" spans="5:5" x14ac:dyDescent="0.2">
      <c r="E3799" s="77"/>
    </row>
    <row r="3800" spans="5:5" x14ac:dyDescent="0.2">
      <c r="E3800" s="77"/>
    </row>
    <row r="3801" spans="5:5" x14ac:dyDescent="0.2">
      <c r="E3801" s="77"/>
    </row>
    <row r="3802" spans="5:5" x14ac:dyDescent="0.2">
      <c r="E3802" s="77"/>
    </row>
    <row r="3803" spans="5:5" x14ac:dyDescent="0.2">
      <c r="E3803" s="77"/>
    </row>
    <row r="3804" spans="5:5" x14ac:dyDescent="0.2">
      <c r="E3804" s="77"/>
    </row>
    <row r="3805" spans="5:5" x14ac:dyDescent="0.2">
      <c r="E3805" s="77"/>
    </row>
    <row r="3806" spans="5:5" x14ac:dyDescent="0.2">
      <c r="E3806" s="77"/>
    </row>
    <row r="3807" spans="5:5" x14ac:dyDescent="0.2">
      <c r="E3807" s="77"/>
    </row>
    <row r="3808" spans="5:5" x14ac:dyDescent="0.2">
      <c r="E3808" s="77"/>
    </row>
    <row r="3809" spans="5:5" x14ac:dyDescent="0.2">
      <c r="E3809" s="77"/>
    </row>
    <row r="3810" spans="5:5" x14ac:dyDescent="0.2">
      <c r="E3810" s="77"/>
    </row>
    <row r="3811" spans="5:5" x14ac:dyDescent="0.2">
      <c r="E3811" s="77"/>
    </row>
    <row r="3812" spans="5:5" x14ac:dyDescent="0.2">
      <c r="E3812" s="77"/>
    </row>
    <row r="3813" spans="5:5" x14ac:dyDescent="0.2">
      <c r="E3813" s="77"/>
    </row>
    <row r="3814" spans="5:5" x14ac:dyDescent="0.2">
      <c r="E3814" s="77"/>
    </row>
    <row r="3815" spans="5:5" x14ac:dyDescent="0.2">
      <c r="E3815" s="77"/>
    </row>
    <row r="3816" spans="5:5" x14ac:dyDescent="0.2">
      <c r="E3816" s="77"/>
    </row>
    <row r="3817" spans="5:5" x14ac:dyDescent="0.2">
      <c r="E3817" s="77"/>
    </row>
    <row r="3818" spans="5:5" x14ac:dyDescent="0.2">
      <c r="E3818" s="77"/>
    </row>
    <row r="3819" spans="5:5" x14ac:dyDescent="0.2">
      <c r="E3819" s="77"/>
    </row>
    <row r="3820" spans="5:5" x14ac:dyDescent="0.2">
      <c r="E3820" s="77"/>
    </row>
    <row r="3821" spans="5:5" x14ac:dyDescent="0.2">
      <c r="E3821" s="77"/>
    </row>
    <row r="3822" spans="5:5" x14ac:dyDescent="0.2">
      <c r="E3822" s="77"/>
    </row>
    <row r="3823" spans="5:5" x14ac:dyDescent="0.2">
      <c r="E3823" s="77"/>
    </row>
    <row r="3824" spans="5:5" x14ac:dyDescent="0.2">
      <c r="E3824" s="77"/>
    </row>
    <row r="3825" spans="5:5" x14ac:dyDescent="0.2">
      <c r="E3825" s="77"/>
    </row>
    <row r="3826" spans="5:5" x14ac:dyDescent="0.2">
      <c r="E3826" s="77"/>
    </row>
    <row r="3827" spans="5:5" x14ac:dyDescent="0.2">
      <c r="E3827" s="77"/>
    </row>
    <row r="3828" spans="5:5" x14ac:dyDescent="0.2">
      <c r="E3828" s="77"/>
    </row>
    <row r="3829" spans="5:5" x14ac:dyDescent="0.2">
      <c r="E3829" s="77"/>
    </row>
    <row r="3830" spans="5:5" x14ac:dyDescent="0.2">
      <c r="E3830" s="77"/>
    </row>
    <row r="3831" spans="5:5" x14ac:dyDescent="0.2">
      <c r="E3831" s="77"/>
    </row>
    <row r="3832" spans="5:5" x14ac:dyDescent="0.2">
      <c r="E3832" s="77"/>
    </row>
    <row r="3833" spans="5:5" x14ac:dyDescent="0.2">
      <c r="E3833" s="77"/>
    </row>
    <row r="3834" spans="5:5" x14ac:dyDescent="0.2">
      <c r="E3834" s="77"/>
    </row>
    <row r="3835" spans="5:5" x14ac:dyDescent="0.2">
      <c r="E3835" s="77"/>
    </row>
    <row r="3836" spans="5:5" x14ac:dyDescent="0.2">
      <c r="E3836" s="77"/>
    </row>
    <row r="3837" spans="5:5" x14ac:dyDescent="0.2">
      <c r="E3837" s="77"/>
    </row>
    <row r="3838" spans="5:5" x14ac:dyDescent="0.2">
      <c r="E3838" s="77"/>
    </row>
    <row r="3839" spans="5:5" x14ac:dyDescent="0.2">
      <c r="E3839" s="77"/>
    </row>
    <row r="3840" spans="5:5" x14ac:dyDescent="0.2">
      <c r="E3840" s="77"/>
    </row>
    <row r="3841" spans="5:5" x14ac:dyDescent="0.2">
      <c r="E3841" s="77"/>
    </row>
    <row r="3842" spans="5:5" x14ac:dyDescent="0.2">
      <c r="E3842" s="77"/>
    </row>
    <row r="3843" spans="5:5" x14ac:dyDescent="0.2">
      <c r="E3843" s="77"/>
    </row>
    <row r="3844" spans="5:5" x14ac:dyDescent="0.2">
      <c r="E3844" s="77"/>
    </row>
    <row r="3845" spans="5:5" x14ac:dyDescent="0.2">
      <c r="E3845" s="77"/>
    </row>
    <row r="3846" spans="5:5" x14ac:dyDescent="0.2">
      <c r="E3846" s="77"/>
    </row>
    <row r="3847" spans="5:5" x14ac:dyDescent="0.2">
      <c r="E3847" s="77"/>
    </row>
    <row r="3848" spans="5:5" x14ac:dyDescent="0.2">
      <c r="E3848" s="77"/>
    </row>
    <row r="3849" spans="5:5" x14ac:dyDescent="0.2">
      <c r="E3849" s="77"/>
    </row>
    <row r="3850" spans="5:5" x14ac:dyDescent="0.2">
      <c r="E3850" s="77"/>
    </row>
    <row r="3851" spans="5:5" x14ac:dyDescent="0.2">
      <c r="E3851" s="77"/>
    </row>
    <row r="3852" spans="5:5" x14ac:dyDescent="0.2">
      <c r="E3852" s="77"/>
    </row>
    <row r="3853" spans="5:5" x14ac:dyDescent="0.2">
      <c r="E3853" s="77"/>
    </row>
    <row r="3854" spans="5:5" x14ac:dyDescent="0.2">
      <c r="E3854" s="77"/>
    </row>
    <row r="3855" spans="5:5" x14ac:dyDescent="0.2">
      <c r="E3855" s="77"/>
    </row>
    <row r="3856" spans="5:5" x14ac:dyDescent="0.2">
      <c r="E3856" s="77"/>
    </row>
    <row r="3857" spans="5:5" x14ac:dyDescent="0.2">
      <c r="E3857" s="77"/>
    </row>
    <row r="3858" spans="5:5" x14ac:dyDescent="0.2">
      <c r="E3858" s="77"/>
    </row>
    <row r="3859" spans="5:5" x14ac:dyDescent="0.2">
      <c r="E3859" s="77"/>
    </row>
    <row r="3860" spans="5:5" x14ac:dyDescent="0.2">
      <c r="E3860" s="77"/>
    </row>
    <row r="3861" spans="5:5" x14ac:dyDescent="0.2">
      <c r="E3861" s="77"/>
    </row>
    <row r="3862" spans="5:5" x14ac:dyDescent="0.2">
      <c r="E3862" s="77"/>
    </row>
    <row r="3863" spans="5:5" x14ac:dyDescent="0.2">
      <c r="E3863" s="77"/>
    </row>
    <row r="3864" spans="5:5" x14ac:dyDescent="0.2">
      <c r="E3864" s="77"/>
    </row>
    <row r="3865" spans="5:5" x14ac:dyDescent="0.2">
      <c r="E3865" s="77"/>
    </row>
    <row r="3866" spans="5:5" x14ac:dyDescent="0.2">
      <c r="E3866" s="77"/>
    </row>
    <row r="3867" spans="5:5" x14ac:dyDescent="0.2">
      <c r="E3867" s="77"/>
    </row>
    <row r="3868" spans="5:5" x14ac:dyDescent="0.2">
      <c r="E3868" s="77"/>
    </row>
    <row r="3869" spans="5:5" x14ac:dyDescent="0.2">
      <c r="E3869" s="77"/>
    </row>
    <row r="3870" spans="5:5" x14ac:dyDescent="0.2">
      <c r="E3870" s="77"/>
    </row>
    <row r="3871" spans="5:5" x14ac:dyDescent="0.2">
      <c r="E3871" s="77"/>
    </row>
    <row r="3872" spans="5:5" x14ac:dyDescent="0.2">
      <c r="E3872" s="77"/>
    </row>
    <row r="3873" spans="5:5" x14ac:dyDescent="0.2">
      <c r="E3873" s="77"/>
    </row>
    <row r="3874" spans="5:5" x14ac:dyDescent="0.2">
      <c r="E3874" s="77"/>
    </row>
    <row r="3875" spans="5:5" x14ac:dyDescent="0.2">
      <c r="E3875" s="77"/>
    </row>
    <row r="3876" spans="5:5" x14ac:dyDescent="0.2">
      <c r="E3876" s="77"/>
    </row>
    <row r="3877" spans="5:5" x14ac:dyDescent="0.2">
      <c r="E3877" s="77"/>
    </row>
    <row r="3878" spans="5:5" x14ac:dyDescent="0.2">
      <c r="E3878" s="77"/>
    </row>
    <row r="3879" spans="5:5" x14ac:dyDescent="0.2">
      <c r="E3879" s="77"/>
    </row>
    <row r="3880" spans="5:5" x14ac:dyDescent="0.2">
      <c r="E3880" s="77"/>
    </row>
    <row r="3881" spans="5:5" x14ac:dyDescent="0.2">
      <c r="E3881" s="77"/>
    </row>
    <row r="3882" spans="5:5" x14ac:dyDescent="0.2">
      <c r="E3882" s="77"/>
    </row>
    <row r="3883" spans="5:5" x14ac:dyDescent="0.2">
      <c r="E3883" s="77"/>
    </row>
    <row r="3884" spans="5:5" x14ac:dyDescent="0.2">
      <c r="E3884" s="77"/>
    </row>
    <row r="3885" spans="5:5" x14ac:dyDescent="0.2">
      <c r="E3885" s="77"/>
    </row>
    <row r="3886" spans="5:5" x14ac:dyDescent="0.2">
      <c r="E3886" s="77"/>
    </row>
    <row r="3887" spans="5:5" x14ac:dyDescent="0.2">
      <c r="E3887" s="77"/>
    </row>
    <row r="3888" spans="5:5" x14ac:dyDescent="0.2">
      <c r="E3888" s="77"/>
    </row>
    <row r="3889" spans="5:5" x14ac:dyDescent="0.2">
      <c r="E3889" s="77"/>
    </row>
    <row r="3890" spans="5:5" x14ac:dyDescent="0.2">
      <c r="E3890" s="77"/>
    </row>
    <row r="3891" spans="5:5" x14ac:dyDescent="0.2">
      <c r="E3891" s="77"/>
    </row>
    <row r="3892" spans="5:5" x14ac:dyDescent="0.2">
      <c r="E3892" s="77"/>
    </row>
    <row r="3893" spans="5:5" x14ac:dyDescent="0.2">
      <c r="E3893" s="77"/>
    </row>
    <row r="3894" spans="5:5" x14ac:dyDescent="0.2">
      <c r="E3894" s="77"/>
    </row>
    <row r="3895" spans="5:5" x14ac:dyDescent="0.2">
      <c r="E3895" s="77"/>
    </row>
    <row r="3896" spans="5:5" x14ac:dyDescent="0.2">
      <c r="E3896" s="77"/>
    </row>
    <row r="3897" spans="5:5" x14ac:dyDescent="0.2">
      <c r="E3897" s="77"/>
    </row>
    <row r="3898" spans="5:5" x14ac:dyDescent="0.2">
      <c r="E3898" s="77"/>
    </row>
    <row r="3899" spans="5:5" x14ac:dyDescent="0.2">
      <c r="E3899" s="77"/>
    </row>
    <row r="3900" spans="5:5" x14ac:dyDescent="0.2">
      <c r="E3900" s="77"/>
    </row>
    <row r="3901" spans="5:5" x14ac:dyDescent="0.2">
      <c r="E3901" s="77"/>
    </row>
    <row r="3902" spans="5:5" x14ac:dyDescent="0.2">
      <c r="E3902" s="77"/>
    </row>
    <row r="3903" spans="5:5" x14ac:dyDescent="0.2">
      <c r="E3903" s="77"/>
    </row>
    <row r="3904" spans="5:5" x14ac:dyDescent="0.2">
      <c r="E3904" s="77"/>
    </row>
    <row r="3905" spans="5:5" x14ac:dyDescent="0.2">
      <c r="E3905" s="77"/>
    </row>
    <row r="3906" spans="5:5" x14ac:dyDescent="0.2">
      <c r="E3906" s="77"/>
    </row>
    <row r="3907" spans="5:5" x14ac:dyDescent="0.2">
      <c r="E3907" s="77"/>
    </row>
    <row r="3908" spans="5:5" x14ac:dyDescent="0.2">
      <c r="E3908" s="77"/>
    </row>
    <row r="3909" spans="5:5" x14ac:dyDescent="0.2">
      <c r="E3909" s="77"/>
    </row>
    <row r="3910" spans="5:5" x14ac:dyDescent="0.2">
      <c r="E3910" s="77"/>
    </row>
    <row r="3911" spans="5:5" x14ac:dyDescent="0.2">
      <c r="E3911" s="77"/>
    </row>
    <row r="3912" spans="5:5" x14ac:dyDescent="0.2">
      <c r="E3912" s="77"/>
    </row>
    <row r="3913" spans="5:5" x14ac:dyDescent="0.2">
      <c r="E3913" s="77"/>
    </row>
    <row r="3914" spans="5:5" x14ac:dyDescent="0.2">
      <c r="E3914" s="77"/>
    </row>
    <row r="3915" spans="5:5" x14ac:dyDescent="0.2">
      <c r="E3915" s="77"/>
    </row>
    <row r="3916" spans="5:5" x14ac:dyDescent="0.2">
      <c r="E3916" s="77"/>
    </row>
    <row r="3917" spans="5:5" x14ac:dyDescent="0.2">
      <c r="E3917" s="77"/>
    </row>
    <row r="3918" spans="5:5" x14ac:dyDescent="0.2">
      <c r="E3918" s="77"/>
    </row>
    <row r="3919" spans="5:5" x14ac:dyDescent="0.2">
      <c r="E3919" s="77"/>
    </row>
    <row r="3920" spans="5:5" x14ac:dyDescent="0.2">
      <c r="E3920" s="77"/>
    </row>
    <row r="3921" spans="5:5" x14ac:dyDescent="0.2">
      <c r="E3921" s="77"/>
    </row>
    <row r="3922" spans="5:5" x14ac:dyDescent="0.2">
      <c r="E3922" s="77"/>
    </row>
    <row r="3923" spans="5:5" x14ac:dyDescent="0.2">
      <c r="E3923" s="77"/>
    </row>
    <row r="3924" spans="5:5" x14ac:dyDescent="0.2">
      <c r="E3924" s="77"/>
    </row>
    <row r="3925" spans="5:5" x14ac:dyDescent="0.2">
      <c r="E3925" s="77"/>
    </row>
    <row r="3926" spans="5:5" x14ac:dyDescent="0.2">
      <c r="E3926" s="77"/>
    </row>
    <row r="3927" spans="5:5" x14ac:dyDescent="0.2">
      <c r="E3927" s="77"/>
    </row>
    <row r="3928" spans="5:5" x14ac:dyDescent="0.2">
      <c r="E3928" s="77"/>
    </row>
    <row r="3929" spans="5:5" x14ac:dyDescent="0.2">
      <c r="E3929" s="77"/>
    </row>
    <row r="3930" spans="5:5" x14ac:dyDescent="0.2">
      <c r="E3930" s="77"/>
    </row>
    <row r="3931" spans="5:5" x14ac:dyDescent="0.2">
      <c r="E3931" s="77"/>
    </row>
    <row r="3932" spans="5:5" x14ac:dyDescent="0.2">
      <c r="E3932" s="77"/>
    </row>
    <row r="3933" spans="5:5" x14ac:dyDescent="0.2">
      <c r="E3933" s="77"/>
    </row>
    <row r="3934" spans="5:5" x14ac:dyDescent="0.2">
      <c r="E3934" s="77"/>
    </row>
    <row r="3935" spans="5:5" x14ac:dyDescent="0.2">
      <c r="E3935" s="77"/>
    </row>
    <row r="3936" spans="5:5" x14ac:dyDescent="0.2">
      <c r="E3936" s="77"/>
    </row>
    <row r="3937" spans="5:5" x14ac:dyDescent="0.2">
      <c r="E3937" s="77"/>
    </row>
    <row r="3938" spans="5:5" x14ac:dyDescent="0.2">
      <c r="E3938" s="77"/>
    </row>
    <row r="3939" spans="5:5" x14ac:dyDescent="0.2">
      <c r="E3939" s="77"/>
    </row>
    <row r="3940" spans="5:5" x14ac:dyDescent="0.2">
      <c r="E3940" s="77"/>
    </row>
    <row r="3941" spans="5:5" x14ac:dyDescent="0.2">
      <c r="E3941" s="77"/>
    </row>
    <row r="3942" spans="5:5" x14ac:dyDescent="0.2">
      <c r="E3942" s="77"/>
    </row>
    <row r="3943" spans="5:5" x14ac:dyDescent="0.2">
      <c r="E3943" s="77"/>
    </row>
    <row r="3944" spans="5:5" x14ac:dyDescent="0.2">
      <c r="E3944" s="77"/>
    </row>
    <row r="3945" spans="5:5" x14ac:dyDescent="0.2">
      <c r="E3945" s="77"/>
    </row>
    <row r="3946" spans="5:5" x14ac:dyDescent="0.2">
      <c r="E3946" s="77"/>
    </row>
    <row r="3947" spans="5:5" x14ac:dyDescent="0.2">
      <c r="E3947" s="77"/>
    </row>
    <row r="3948" spans="5:5" x14ac:dyDescent="0.2">
      <c r="E3948" s="77"/>
    </row>
    <row r="3949" spans="5:5" x14ac:dyDescent="0.2">
      <c r="E3949" s="77"/>
    </row>
    <row r="3950" spans="5:5" x14ac:dyDescent="0.2">
      <c r="E3950" s="77"/>
    </row>
    <row r="3951" spans="5:5" x14ac:dyDescent="0.2">
      <c r="E3951" s="77"/>
    </row>
    <row r="3952" spans="5:5" x14ac:dyDescent="0.2">
      <c r="E3952" s="77"/>
    </row>
    <row r="3953" spans="5:5" x14ac:dyDescent="0.2">
      <c r="E3953" s="77"/>
    </row>
    <row r="3954" spans="5:5" x14ac:dyDescent="0.2">
      <c r="E3954" s="77"/>
    </row>
    <row r="3955" spans="5:5" x14ac:dyDescent="0.2">
      <c r="E3955" s="77"/>
    </row>
    <row r="3956" spans="5:5" x14ac:dyDescent="0.2">
      <c r="E3956" s="77"/>
    </row>
    <row r="3957" spans="5:5" x14ac:dyDescent="0.2">
      <c r="E3957" s="77"/>
    </row>
    <row r="3958" spans="5:5" x14ac:dyDescent="0.2">
      <c r="E3958" s="77"/>
    </row>
    <row r="3959" spans="5:5" x14ac:dyDescent="0.2">
      <c r="E3959" s="77"/>
    </row>
    <row r="3960" spans="5:5" x14ac:dyDescent="0.2">
      <c r="E3960" s="77"/>
    </row>
    <row r="3961" spans="5:5" x14ac:dyDescent="0.2">
      <c r="E3961" s="77"/>
    </row>
    <row r="3962" spans="5:5" x14ac:dyDescent="0.2">
      <c r="E3962" s="77"/>
    </row>
    <row r="3963" spans="5:5" x14ac:dyDescent="0.2">
      <c r="E3963" s="77"/>
    </row>
    <row r="3964" spans="5:5" x14ac:dyDescent="0.2">
      <c r="E3964" s="77"/>
    </row>
    <row r="3965" spans="5:5" x14ac:dyDescent="0.2">
      <c r="E3965" s="77"/>
    </row>
    <row r="3966" spans="5:5" x14ac:dyDescent="0.2">
      <c r="E3966" s="77"/>
    </row>
    <row r="3967" spans="5:5" x14ac:dyDescent="0.2">
      <c r="E3967" s="77"/>
    </row>
    <row r="3968" spans="5:5" x14ac:dyDescent="0.2">
      <c r="E3968" s="77"/>
    </row>
    <row r="3969" spans="5:5" x14ac:dyDescent="0.2">
      <c r="E3969" s="77"/>
    </row>
    <row r="3970" spans="5:5" x14ac:dyDescent="0.2">
      <c r="E3970" s="77"/>
    </row>
    <row r="3971" spans="5:5" x14ac:dyDescent="0.2">
      <c r="E3971" s="77"/>
    </row>
    <row r="3972" spans="5:5" x14ac:dyDescent="0.2">
      <c r="E3972" s="77"/>
    </row>
    <row r="3973" spans="5:5" x14ac:dyDescent="0.2">
      <c r="E3973" s="77"/>
    </row>
    <row r="3974" spans="5:5" x14ac:dyDescent="0.2">
      <c r="E3974" s="77"/>
    </row>
    <row r="3975" spans="5:5" x14ac:dyDescent="0.2">
      <c r="E3975" s="77"/>
    </row>
    <row r="3976" spans="5:5" x14ac:dyDescent="0.2">
      <c r="E3976" s="77"/>
    </row>
    <row r="3977" spans="5:5" x14ac:dyDescent="0.2">
      <c r="E3977" s="77"/>
    </row>
    <row r="3978" spans="5:5" x14ac:dyDescent="0.2">
      <c r="E3978" s="77"/>
    </row>
    <row r="3979" spans="5:5" x14ac:dyDescent="0.2">
      <c r="E3979" s="77"/>
    </row>
    <row r="3980" spans="5:5" x14ac:dyDescent="0.2">
      <c r="E3980" s="77"/>
    </row>
    <row r="3981" spans="5:5" x14ac:dyDescent="0.2">
      <c r="E3981" s="77"/>
    </row>
    <row r="3982" spans="5:5" x14ac:dyDescent="0.2">
      <c r="E3982" s="77"/>
    </row>
    <row r="3983" spans="5:5" x14ac:dyDescent="0.2">
      <c r="E3983" s="77"/>
    </row>
    <row r="3984" spans="5:5" x14ac:dyDescent="0.2">
      <c r="E3984" s="77"/>
    </row>
    <row r="3985" spans="5:5" x14ac:dyDescent="0.2">
      <c r="E3985" s="77"/>
    </row>
    <row r="3986" spans="5:5" x14ac:dyDescent="0.2">
      <c r="E3986" s="77"/>
    </row>
    <row r="3987" spans="5:5" x14ac:dyDescent="0.2">
      <c r="E3987" s="77"/>
    </row>
    <row r="3988" spans="5:5" x14ac:dyDescent="0.2">
      <c r="E3988" s="77"/>
    </row>
    <row r="3989" spans="5:5" x14ac:dyDescent="0.2">
      <c r="E3989" s="77"/>
    </row>
    <row r="3990" spans="5:5" x14ac:dyDescent="0.2">
      <c r="E3990" s="77"/>
    </row>
    <row r="3991" spans="5:5" x14ac:dyDescent="0.2">
      <c r="E3991" s="77"/>
    </row>
    <row r="3992" spans="5:5" x14ac:dyDescent="0.2">
      <c r="E3992" s="77"/>
    </row>
    <row r="3993" spans="5:5" x14ac:dyDescent="0.2">
      <c r="E3993" s="77"/>
    </row>
    <row r="3994" spans="5:5" x14ac:dyDescent="0.2">
      <c r="E3994" s="77"/>
    </row>
    <row r="3995" spans="5:5" x14ac:dyDescent="0.2">
      <c r="E3995" s="77"/>
    </row>
    <row r="3996" spans="5:5" x14ac:dyDescent="0.2">
      <c r="E3996" s="77"/>
    </row>
    <row r="3997" spans="5:5" x14ac:dyDescent="0.2">
      <c r="E3997" s="77"/>
    </row>
    <row r="3998" spans="5:5" x14ac:dyDescent="0.2">
      <c r="E3998" s="77"/>
    </row>
    <row r="3999" spans="5:5" x14ac:dyDescent="0.2">
      <c r="E3999" s="77"/>
    </row>
    <row r="4000" spans="5:5" x14ac:dyDescent="0.2">
      <c r="E4000" s="77"/>
    </row>
    <row r="4001" spans="5:5" x14ac:dyDescent="0.2">
      <c r="E4001" s="77"/>
    </row>
    <row r="4002" spans="5:5" x14ac:dyDescent="0.2">
      <c r="E4002" s="77"/>
    </row>
    <row r="4003" spans="5:5" x14ac:dyDescent="0.2">
      <c r="E4003" s="77"/>
    </row>
    <row r="4004" spans="5:5" x14ac:dyDescent="0.2">
      <c r="E4004" s="77"/>
    </row>
    <row r="4005" spans="5:5" x14ac:dyDescent="0.2">
      <c r="E4005" s="77"/>
    </row>
    <row r="4006" spans="5:5" x14ac:dyDescent="0.2">
      <c r="E4006" s="77"/>
    </row>
    <row r="4007" spans="5:5" x14ac:dyDescent="0.2">
      <c r="E4007" s="77"/>
    </row>
    <row r="4008" spans="5:5" x14ac:dyDescent="0.2">
      <c r="E4008" s="77"/>
    </row>
    <row r="4009" spans="5:5" x14ac:dyDescent="0.2">
      <c r="E4009" s="77"/>
    </row>
    <row r="4010" spans="5:5" x14ac:dyDescent="0.2">
      <c r="E4010" s="77"/>
    </row>
    <row r="4011" spans="5:5" x14ac:dyDescent="0.2">
      <c r="E4011" s="77"/>
    </row>
    <row r="4012" spans="5:5" x14ac:dyDescent="0.2">
      <c r="E4012" s="77"/>
    </row>
    <row r="4013" spans="5:5" x14ac:dyDescent="0.2">
      <c r="E4013" s="77"/>
    </row>
    <row r="4014" spans="5:5" x14ac:dyDescent="0.2">
      <c r="E4014" s="77"/>
    </row>
    <row r="4015" spans="5:5" x14ac:dyDescent="0.2">
      <c r="E4015" s="77"/>
    </row>
    <row r="4016" spans="5:5" x14ac:dyDescent="0.2">
      <c r="E4016" s="77"/>
    </row>
    <row r="4017" spans="5:5" x14ac:dyDescent="0.2">
      <c r="E4017" s="77"/>
    </row>
    <row r="4018" spans="5:5" x14ac:dyDescent="0.2">
      <c r="E4018" s="77"/>
    </row>
    <row r="4019" spans="5:5" x14ac:dyDescent="0.2">
      <c r="E4019" s="77"/>
    </row>
    <row r="4020" spans="5:5" x14ac:dyDescent="0.2">
      <c r="E4020" s="77"/>
    </row>
    <row r="4021" spans="5:5" x14ac:dyDescent="0.2">
      <c r="E4021" s="77"/>
    </row>
    <row r="4022" spans="5:5" x14ac:dyDescent="0.2">
      <c r="E4022" s="77"/>
    </row>
    <row r="4023" spans="5:5" x14ac:dyDescent="0.2">
      <c r="E4023" s="77"/>
    </row>
    <row r="4024" spans="5:5" x14ac:dyDescent="0.2">
      <c r="E4024" s="77"/>
    </row>
    <row r="4025" spans="5:5" x14ac:dyDescent="0.2">
      <c r="E4025" s="77"/>
    </row>
    <row r="4026" spans="5:5" x14ac:dyDescent="0.2">
      <c r="E4026" s="77"/>
    </row>
    <row r="4027" spans="5:5" x14ac:dyDescent="0.2">
      <c r="E4027" s="77"/>
    </row>
    <row r="4028" spans="5:5" x14ac:dyDescent="0.2">
      <c r="E4028" s="77"/>
    </row>
    <row r="4029" spans="5:5" x14ac:dyDescent="0.2">
      <c r="E4029" s="77"/>
    </row>
    <row r="4030" spans="5:5" x14ac:dyDescent="0.2">
      <c r="E4030" s="77"/>
    </row>
    <row r="4031" spans="5:5" x14ac:dyDescent="0.2">
      <c r="E4031" s="77"/>
    </row>
    <row r="4032" spans="5:5" x14ac:dyDescent="0.2">
      <c r="E4032" s="77"/>
    </row>
    <row r="4033" spans="5:5" x14ac:dyDescent="0.2">
      <c r="E4033" s="77"/>
    </row>
    <row r="4034" spans="5:5" x14ac:dyDescent="0.2">
      <c r="E4034" s="77"/>
    </row>
    <row r="4035" spans="5:5" x14ac:dyDescent="0.2">
      <c r="E4035" s="77"/>
    </row>
    <row r="4036" spans="5:5" x14ac:dyDescent="0.2">
      <c r="E4036" s="77"/>
    </row>
    <row r="4037" spans="5:5" x14ac:dyDescent="0.2">
      <c r="E4037" s="77"/>
    </row>
    <row r="4038" spans="5:5" x14ac:dyDescent="0.2">
      <c r="E4038" s="77"/>
    </row>
    <row r="4039" spans="5:5" x14ac:dyDescent="0.2">
      <c r="E4039" s="77"/>
    </row>
    <row r="4040" spans="5:5" x14ac:dyDescent="0.2">
      <c r="E4040" s="77"/>
    </row>
    <row r="4041" spans="5:5" x14ac:dyDescent="0.2">
      <c r="E4041" s="77"/>
    </row>
    <row r="4042" spans="5:5" x14ac:dyDescent="0.2">
      <c r="E4042" s="77"/>
    </row>
    <row r="4043" spans="5:5" x14ac:dyDescent="0.2">
      <c r="E4043" s="77"/>
    </row>
    <row r="4044" spans="5:5" x14ac:dyDescent="0.2">
      <c r="E4044" s="77"/>
    </row>
    <row r="4045" spans="5:5" x14ac:dyDescent="0.2">
      <c r="E4045" s="77"/>
    </row>
    <row r="4046" spans="5:5" x14ac:dyDescent="0.2">
      <c r="E4046" s="77"/>
    </row>
    <row r="4047" spans="5:5" x14ac:dyDescent="0.2">
      <c r="E4047" s="77"/>
    </row>
    <row r="4048" spans="5:5" x14ac:dyDescent="0.2">
      <c r="E4048" s="77"/>
    </row>
    <row r="4049" spans="5:5" x14ac:dyDescent="0.2">
      <c r="E4049" s="77"/>
    </row>
    <row r="4050" spans="5:5" x14ac:dyDescent="0.2">
      <c r="E4050" s="77"/>
    </row>
    <row r="4051" spans="5:5" x14ac:dyDescent="0.2">
      <c r="E4051" s="77"/>
    </row>
    <row r="4052" spans="5:5" x14ac:dyDescent="0.2">
      <c r="E4052" s="77"/>
    </row>
    <row r="4053" spans="5:5" x14ac:dyDescent="0.2">
      <c r="E4053" s="77"/>
    </row>
    <row r="4054" spans="5:5" x14ac:dyDescent="0.2">
      <c r="E4054" s="77"/>
    </row>
    <row r="4055" spans="5:5" x14ac:dyDescent="0.2">
      <c r="E4055" s="77"/>
    </row>
    <row r="4056" spans="5:5" x14ac:dyDescent="0.2">
      <c r="E4056" s="77"/>
    </row>
    <row r="4057" spans="5:5" x14ac:dyDescent="0.2">
      <c r="E4057" s="77"/>
    </row>
    <row r="4058" spans="5:5" x14ac:dyDescent="0.2">
      <c r="E4058" s="77"/>
    </row>
    <row r="4059" spans="5:5" x14ac:dyDescent="0.2">
      <c r="E4059" s="77"/>
    </row>
    <row r="4060" spans="5:5" x14ac:dyDescent="0.2">
      <c r="E4060" s="77"/>
    </row>
    <row r="4061" spans="5:5" x14ac:dyDescent="0.2">
      <c r="E4061" s="77"/>
    </row>
    <row r="4062" spans="5:5" x14ac:dyDescent="0.2">
      <c r="E4062" s="77"/>
    </row>
    <row r="4063" spans="5:5" x14ac:dyDescent="0.2">
      <c r="E4063" s="77"/>
    </row>
    <row r="4064" spans="5:5" x14ac:dyDescent="0.2">
      <c r="E4064" s="77"/>
    </row>
    <row r="4065" spans="5:5" x14ac:dyDescent="0.2">
      <c r="E4065" s="77"/>
    </row>
    <row r="4066" spans="5:5" x14ac:dyDescent="0.2">
      <c r="E4066" s="77"/>
    </row>
    <row r="4067" spans="5:5" x14ac:dyDescent="0.2">
      <c r="E4067" s="77"/>
    </row>
    <row r="4068" spans="5:5" x14ac:dyDescent="0.2">
      <c r="E4068" s="77"/>
    </row>
    <row r="4069" spans="5:5" x14ac:dyDescent="0.2">
      <c r="E4069" s="77"/>
    </row>
    <row r="4070" spans="5:5" x14ac:dyDescent="0.2">
      <c r="E4070" s="77"/>
    </row>
    <row r="4071" spans="5:5" x14ac:dyDescent="0.2">
      <c r="E4071" s="77"/>
    </row>
    <row r="4072" spans="5:5" x14ac:dyDescent="0.2">
      <c r="E4072" s="77"/>
    </row>
    <row r="4073" spans="5:5" x14ac:dyDescent="0.2">
      <c r="E4073" s="77"/>
    </row>
    <row r="4074" spans="5:5" x14ac:dyDescent="0.2">
      <c r="E4074" s="77"/>
    </row>
    <row r="4075" spans="5:5" x14ac:dyDescent="0.2">
      <c r="E4075" s="77"/>
    </row>
    <row r="4076" spans="5:5" x14ac:dyDescent="0.2">
      <c r="E4076" s="77"/>
    </row>
    <row r="4077" spans="5:5" x14ac:dyDescent="0.2">
      <c r="E4077" s="77"/>
    </row>
    <row r="4078" spans="5:5" x14ac:dyDescent="0.2">
      <c r="E4078" s="77"/>
    </row>
    <row r="4079" spans="5:5" x14ac:dyDescent="0.2">
      <c r="E4079" s="77"/>
    </row>
    <row r="4080" spans="5:5" x14ac:dyDescent="0.2">
      <c r="E4080" s="77"/>
    </row>
    <row r="4081" spans="5:5" x14ac:dyDescent="0.2">
      <c r="E4081" s="77"/>
    </row>
    <row r="4082" spans="5:5" x14ac:dyDescent="0.2">
      <c r="E4082" s="77"/>
    </row>
    <row r="4083" spans="5:5" x14ac:dyDescent="0.2">
      <c r="E4083" s="77"/>
    </row>
    <row r="4084" spans="5:5" x14ac:dyDescent="0.2">
      <c r="E4084" s="77"/>
    </row>
    <row r="4085" spans="5:5" x14ac:dyDescent="0.2">
      <c r="E4085" s="77"/>
    </row>
    <row r="4086" spans="5:5" x14ac:dyDescent="0.2">
      <c r="E4086" s="77"/>
    </row>
    <row r="4087" spans="5:5" x14ac:dyDescent="0.2">
      <c r="E4087" s="77"/>
    </row>
    <row r="4088" spans="5:5" x14ac:dyDescent="0.2">
      <c r="E4088" s="77"/>
    </row>
    <row r="4089" spans="5:5" x14ac:dyDescent="0.2">
      <c r="E4089" s="77"/>
    </row>
    <row r="4090" spans="5:5" x14ac:dyDescent="0.2">
      <c r="E4090" s="77"/>
    </row>
    <row r="4091" spans="5:5" x14ac:dyDescent="0.2">
      <c r="E4091" s="77"/>
    </row>
    <row r="4092" spans="5:5" x14ac:dyDescent="0.2">
      <c r="E4092" s="77"/>
    </row>
    <row r="4093" spans="5:5" x14ac:dyDescent="0.2">
      <c r="E4093" s="77"/>
    </row>
    <row r="4094" spans="5:5" x14ac:dyDescent="0.2">
      <c r="E4094" s="77"/>
    </row>
    <row r="4095" spans="5:5" x14ac:dyDescent="0.2">
      <c r="E4095" s="77"/>
    </row>
    <row r="4096" spans="5:5" x14ac:dyDescent="0.2">
      <c r="E4096" s="77"/>
    </row>
    <row r="4097" spans="5:5" x14ac:dyDescent="0.2">
      <c r="E4097" s="77"/>
    </row>
    <row r="4098" spans="5:5" x14ac:dyDescent="0.2">
      <c r="E4098" s="77"/>
    </row>
    <row r="4099" spans="5:5" x14ac:dyDescent="0.2">
      <c r="E4099" s="77"/>
    </row>
    <row r="4100" spans="5:5" x14ac:dyDescent="0.2">
      <c r="E4100" s="77"/>
    </row>
    <row r="4101" spans="5:5" x14ac:dyDescent="0.2">
      <c r="E4101" s="77"/>
    </row>
    <row r="4102" spans="5:5" x14ac:dyDescent="0.2">
      <c r="E4102" s="77"/>
    </row>
    <row r="4103" spans="5:5" x14ac:dyDescent="0.2">
      <c r="E4103" s="77"/>
    </row>
    <row r="4104" spans="5:5" x14ac:dyDescent="0.2">
      <c r="E4104" s="77"/>
    </row>
    <row r="4105" spans="5:5" x14ac:dyDescent="0.2">
      <c r="E4105" s="77"/>
    </row>
    <row r="4106" spans="5:5" x14ac:dyDescent="0.2">
      <c r="E4106" s="77"/>
    </row>
    <row r="4107" spans="5:5" x14ac:dyDescent="0.2">
      <c r="E4107" s="77"/>
    </row>
    <row r="4108" spans="5:5" x14ac:dyDescent="0.2">
      <c r="E4108" s="77"/>
    </row>
    <row r="4109" spans="5:5" x14ac:dyDescent="0.2">
      <c r="E4109" s="77"/>
    </row>
    <row r="4110" spans="5:5" x14ac:dyDescent="0.2">
      <c r="E4110" s="77"/>
    </row>
    <row r="4111" spans="5:5" x14ac:dyDescent="0.2">
      <c r="E4111" s="77"/>
    </row>
    <row r="4112" spans="5:5" x14ac:dyDescent="0.2">
      <c r="E4112" s="77"/>
    </row>
    <row r="4113" spans="5:5" x14ac:dyDescent="0.2">
      <c r="E4113" s="77"/>
    </row>
    <row r="4114" spans="5:5" x14ac:dyDescent="0.2">
      <c r="E4114" s="77"/>
    </row>
    <row r="4115" spans="5:5" x14ac:dyDescent="0.2">
      <c r="E4115" s="77"/>
    </row>
    <row r="4116" spans="5:5" x14ac:dyDescent="0.2">
      <c r="E4116" s="77"/>
    </row>
    <row r="4117" spans="5:5" x14ac:dyDescent="0.2">
      <c r="E4117" s="77"/>
    </row>
    <row r="4118" spans="5:5" x14ac:dyDescent="0.2">
      <c r="E4118" s="77"/>
    </row>
    <row r="4119" spans="5:5" x14ac:dyDescent="0.2">
      <c r="E4119" s="77"/>
    </row>
    <row r="4120" spans="5:5" x14ac:dyDescent="0.2">
      <c r="E4120" s="77"/>
    </row>
    <row r="4121" spans="5:5" x14ac:dyDescent="0.2">
      <c r="E4121" s="77"/>
    </row>
    <row r="4122" spans="5:5" x14ac:dyDescent="0.2">
      <c r="E4122" s="77"/>
    </row>
    <row r="4123" spans="5:5" x14ac:dyDescent="0.2">
      <c r="E4123" s="77"/>
    </row>
    <row r="4124" spans="5:5" x14ac:dyDescent="0.2">
      <c r="E4124" s="77"/>
    </row>
    <row r="4125" spans="5:5" x14ac:dyDescent="0.2">
      <c r="E4125" s="77"/>
    </row>
    <row r="4126" spans="5:5" x14ac:dyDescent="0.2">
      <c r="E4126" s="77"/>
    </row>
    <row r="4127" spans="5:5" x14ac:dyDescent="0.2">
      <c r="E4127" s="77"/>
    </row>
    <row r="4128" spans="5:5" x14ac:dyDescent="0.2">
      <c r="E4128" s="77"/>
    </row>
    <row r="4129" spans="5:5" x14ac:dyDescent="0.2">
      <c r="E4129" s="77"/>
    </row>
    <row r="4130" spans="5:5" x14ac:dyDescent="0.2">
      <c r="E4130" s="77"/>
    </row>
    <row r="4131" spans="5:5" x14ac:dyDescent="0.2">
      <c r="E4131" s="77"/>
    </row>
    <row r="4132" spans="5:5" x14ac:dyDescent="0.2">
      <c r="E4132" s="77"/>
    </row>
    <row r="4133" spans="5:5" x14ac:dyDescent="0.2">
      <c r="E4133" s="77"/>
    </row>
    <row r="4134" spans="5:5" x14ac:dyDescent="0.2">
      <c r="E4134" s="77"/>
    </row>
    <row r="4135" spans="5:5" x14ac:dyDescent="0.2">
      <c r="E4135" s="77"/>
    </row>
    <row r="4136" spans="5:5" x14ac:dyDescent="0.2">
      <c r="E4136" s="77"/>
    </row>
    <row r="4137" spans="5:5" x14ac:dyDescent="0.2">
      <c r="E4137" s="77"/>
    </row>
    <row r="4138" spans="5:5" x14ac:dyDescent="0.2">
      <c r="E4138" s="77"/>
    </row>
    <row r="4139" spans="5:5" x14ac:dyDescent="0.2">
      <c r="E4139" s="77"/>
    </row>
    <row r="4140" spans="5:5" x14ac:dyDescent="0.2">
      <c r="E4140" s="77"/>
    </row>
    <row r="4141" spans="5:5" x14ac:dyDescent="0.2">
      <c r="E4141" s="77"/>
    </row>
    <row r="4142" spans="5:5" x14ac:dyDescent="0.2">
      <c r="E4142" s="77"/>
    </row>
    <row r="4143" spans="5:5" x14ac:dyDescent="0.2">
      <c r="E4143" s="77"/>
    </row>
    <row r="4144" spans="5:5" x14ac:dyDescent="0.2">
      <c r="E4144" s="77"/>
    </row>
    <row r="4145" spans="5:5" x14ac:dyDescent="0.2">
      <c r="E4145" s="77"/>
    </row>
    <row r="4146" spans="5:5" x14ac:dyDescent="0.2">
      <c r="E4146" s="77"/>
    </row>
    <row r="4147" spans="5:5" x14ac:dyDescent="0.2">
      <c r="E4147" s="77"/>
    </row>
    <row r="4148" spans="5:5" x14ac:dyDescent="0.2">
      <c r="E4148" s="77"/>
    </row>
    <row r="4149" spans="5:5" x14ac:dyDescent="0.2">
      <c r="E4149" s="77"/>
    </row>
    <row r="4150" spans="5:5" x14ac:dyDescent="0.2">
      <c r="E4150" s="77"/>
    </row>
    <row r="4151" spans="5:5" x14ac:dyDescent="0.2">
      <c r="E4151" s="77"/>
    </row>
    <row r="4152" spans="5:5" x14ac:dyDescent="0.2">
      <c r="E4152" s="77"/>
    </row>
    <row r="4153" spans="5:5" x14ac:dyDescent="0.2">
      <c r="E4153" s="77"/>
    </row>
    <row r="4154" spans="5:5" x14ac:dyDescent="0.2">
      <c r="E4154" s="77"/>
    </row>
    <row r="4155" spans="5:5" x14ac:dyDescent="0.2">
      <c r="E4155" s="77"/>
    </row>
    <row r="4156" spans="5:5" x14ac:dyDescent="0.2">
      <c r="E4156" s="77"/>
    </row>
    <row r="4157" spans="5:5" x14ac:dyDescent="0.2">
      <c r="E4157" s="77"/>
    </row>
    <row r="4158" spans="5:5" x14ac:dyDescent="0.2">
      <c r="E4158" s="77"/>
    </row>
    <row r="4159" spans="5:5" x14ac:dyDescent="0.2">
      <c r="E4159" s="77"/>
    </row>
    <row r="4160" spans="5:5" x14ac:dyDescent="0.2">
      <c r="E4160" s="77"/>
    </row>
    <row r="4161" spans="5:5" x14ac:dyDescent="0.2">
      <c r="E4161" s="77"/>
    </row>
    <row r="4162" spans="5:5" x14ac:dyDescent="0.2">
      <c r="E4162" s="77"/>
    </row>
    <row r="4163" spans="5:5" x14ac:dyDescent="0.2">
      <c r="E4163" s="77"/>
    </row>
    <row r="4164" spans="5:5" x14ac:dyDescent="0.2">
      <c r="E4164" s="77"/>
    </row>
    <row r="4165" spans="5:5" x14ac:dyDescent="0.2">
      <c r="E4165" s="77"/>
    </row>
    <row r="4166" spans="5:5" x14ac:dyDescent="0.2">
      <c r="E4166" s="77"/>
    </row>
    <row r="4167" spans="5:5" x14ac:dyDescent="0.2">
      <c r="E4167" s="77"/>
    </row>
    <row r="4168" spans="5:5" x14ac:dyDescent="0.2">
      <c r="E4168" s="77"/>
    </row>
    <row r="4169" spans="5:5" x14ac:dyDescent="0.2">
      <c r="E4169" s="77"/>
    </row>
    <row r="4170" spans="5:5" x14ac:dyDescent="0.2">
      <c r="E4170" s="77"/>
    </row>
    <row r="4171" spans="5:5" x14ac:dyDescent="0.2">
      <c r="E4171" s="77"/>
    </row>
    <row r="4172" spans="5:5" x14ac:dyDescent="0.2">
      <c r="E4172" s="77"/>
    </row>
    <row r="4173" spans="5:5" x14ac:dyDescent="0.2">
      <c r="E4173" s="77"/>
    </row>
    <row r="4174" spans="5:5" x14ac:dyDescent="0.2">
      <c r="E4174" s="77"/>
    </row>
    <row r="4175" spans="5:5" x14ac:dyDescent="0.2">
      <c r="E4175" s="77"/>
    </row>
    <row r="4176" spans="5:5" x14ac:dyDescent="0.2">
      <c r="E4176" s="77"/>
    </row>
    <row r="4177" spans="5:5" x14ac:dyDescent="0.2">
      <c r="E4177" s="77"/>
    </row>
    <row r="4178" spans="5:5" x14ac:dyDescent="0.2">
      <c r="E4178" s="77"/>
    </row>
    <row r="4179" spans="5:5" x14ac:dyDescent="0.2">
      <c r="E4179" s="77"/>
    </row>
    <row r="4180" spans="5:5" x14ac:dyDescent="0.2">
      <c r="E4180" s="77"/>
    </row>
    <row r="4181" spans="5:5" x14ac:dyDescent="0.2">
      <c r="E4181" s="77"/>
    </row>
    <row r="4182" spans="5:5" x14ac:dyDescent="0.2">
      <c r="E4182" s="77"/>
    </row>
    <row r="4183" spans="5:5" x14ac:dyDescent="0.2">
      <c r="E4183" s="77"/>
    </row>
    <row r="4184" spans="5:5" x14ac:dyDescent="0.2">
      <c r="E4184" s="77"/>
    </row>
    <row r="4185" spans="5:5" x14ac:dyDescent="0.2">
      <c r="E4185" s="77"/>
    </row>
    <row r="4186" spans="5:5" x14ac:dyDescent="0.2">
      <c r="E4186" s="77"/>
    </row>
    <row r="4187" spans="5:5" x14ac:dyDescent="0.2">
      <c r="E4187" s="77"/>
    </row>
    <row r="4188" spans="5:5" x14ac:dyDescent="0.2">
      <c r="E4188" s="77"/>
    </row>
    <row r="4189" spans="5:5" x14ac:dyDescent="0.2">
      <c r="E4189" s="77"/>
    </row>
    <row r="4190" spans="5:5" x14ac:dyDescent="0.2">
      <c r="E4190" s="77"/>
    </row>
    <row r="4191" spans="5:5" x14ac:dyDescent="0.2">
      <c r="E4191" s="77"/>
    </row>
    <row r="4192" spans="5:5" x14ac:dyDescent="0.2">
      <c r="E4192" s="77"/>
    </row>
    <row r="4193" spans="5:5" x14ac:dyDescent="0.2">
      <c r="E4193" s="77"/>
    </row>
    <row r="4194" spans="5:5" x14ac:dyDescent="0.2">
      <c r="E4194" s="77"/>
    </row>
    <row r="4195" spans="5:5" x14ac:dyDescent="0.2">
      <c r="E4195" s="77"/>
    </row>
    <row r="4196" spans="5:5" x14ac:dyDescent="0.2">
      <c r="E4196" s="77"/>
    </row>
    <row r="4197" spans="5:5" x14ac:dyDescent="0.2">
      <c r="E4197" s="77"/>
    </row>
    <row r="4198" spans="5:5" x14ac:dyDescent="0.2">
      <c r="E4198" s="77"/>
    </row>
    <row r="4199" spans="5:5" x14ac:dyDescent="0.2">
      <c r="E4199" s="77"/>
    </row>
    <row r="4200" spans="5:5" x14ac:dyDescent="0.2">
      <c r="E4200" s="77"/>
    </row>
    <row r="4201" spans="5:5" x14ac:dyDescent="0.2">
      <c r="E4201" s="77"/>
    </row>
    <row r="4202" spans="5:5" x14ac:dyDescent="0.2">
      <c r="E4202" s="77"/>
    </row>
    <row r="4203" spans="5:5" x14ac:dyDescent="0.2">
      <c r="E4203" s="77"/>
    </row>
    <row r="4204" spans="5:5" x14ac:dyDescent="0.2">
      <c r="E4204" s="77"/>
    </row>
    <row r="4205" spans="5:5" x14ac:dyDescent="0.2">
      <c r="E4205" s="77"/>
    </row>
    <row r="4206" spans="5:5" x14ac:dyDescent="0.2">
      <c r="E4206" s="77"/>
    </row>
    <row r="4207" spans="5:5" x14ac:dyDescent="0.2">
      <c r="E4207" s="77"/>
    </row>
    <row r="4208" spans="5:5" x14ac:dyDescent="0.2">
      <c r="E4208" s="77"/>
    </row>
    <row r="4209" spans="5:5" x14ac:dyDescent="0.2">
      <c r="E4209" s="77"/>
    </row>
    <row r="4210" spans="5:5" x14ac:dyDescent="0.2">
      <c r="E4210" s="77"/>
    </row>
    <row r="4211" spans="5:5" x14ac:dyDescent="0.2">
      <c r="E4211" s="77"/>
    </row>
    <row r="4212" spans="5:5" x14ac:dyDescent="0.2">
      <c r="E4212" s="77"/>
    </row>
    <row r="4213" spans="5:5" x14ac:dyDescent="0.2">
      <c r="E4213" s="77"/>
    </row>
    <row r="4214" spans="5:5" x14ac:dyDescent="0.2">
      <c r="E4214" s="77"/>
    </row>
    <row r="4215" spans="5:5" x14ac:dyDescent="0.2">
      <c r="E4215" s="77"/>
    </row>
    <row r="4216" spans="5:5" x14ac:dyDescent="0.2">
      <c r="E4216" s="77"/>
    </row>
    <row r="4217" spans="5:5" x14ac:dyDescent="0.2">
      <c r="E4217" s="77"/>
    </row>
    <row r="4218" spans="5:5" x14ac:dyDescent="0.2">
      <c r="E4218" s="77"/>
    </row>
    <row r="4219" spans="5:5" x14ac:dyDescent="0.2">
      <c r="E4219" s="77"/>
    </row>
    <row r="4220" spans="5:5" x14ac:dyDescent="0.2">
      <c r="E4220" s="77"/>
    </row>
    <row r="4221" spans="5:5" x14ac:dyDescent="0.2">
      <c r="E4221" s="77"/>
    </row>
    <row r="4222" spans="5:5" x14ac:dyDescent="0.2">
      <c r="E4222" s="77"/>
    </row>
    <row r="4223" spans="5:5" x14ac:dyDescent="0.2">
      <c r="E4223" s="77"/>
    </row>
    <row r="4224" spans="5:5" x14ac:dyDescent="0.2">
      <c r="E4224" s="77"/>
    </row>
    <row r="4225" spans="5:5" x14ac:dyDescent="0.2">
      <c r="E4225" s="77"/>
    </row>
    <row r="4226" spans="5:5" x14ac:dyDescent="0.2">
      <c r="E4226" s="77"/>
    </row>
    <row r="4227" spans="5:5" x14ac:dyDescent="0.2">
      <c r="E4227" s="77"/>
    </row>
    <row r="4228" spans="5:5" x14ac:dyDescent="0.2">
      <c r="E4228" s="77"/>
    </row>
    <row r="4229" spans="5:5" x14ac:dyDescent="0.2">
      <c r="E4229" s="77"/>
    </row>
    <row r="4230" spans="5:5" x14ac:dyDescent="0.2">
      <c r="E4230" s="77"/>
    </row>
    <row r="4231" spans="5:5" x14ac:dyDescent="0.2">
      <c r="E4231" s="77"/>
    </row>
    <row r="4232" spans="5:5" x14ac:dyDescent="0.2">
      <c r="E4232" s="77"/>
    </row>
    <row r="4233" spans="5:5" x14ac:dyDescent="0.2">
      <c r="E4233" s="77"/>
    </row>
    <row r="4234" spans="5:5" x14ac:dyDescent="0.2">
      <c r="E4234" s="77"/>
    </row>
    <row r="4235" spans="5:5" x14ac:dyDescent="0.2">
      <c r="E4235" s="77"/>
    </row>
    <row r="4236" spans="5:5" x14ac:dyDescent="0.2">
      <c r="E4236" s="77"/>
    </row>
    <row r="4237" spans="5:5" x14ac:dyDescent="0.2">
      <c r="E4237" s="77"/>
    </row>
    <row r="4238" spans="5:5" x14ac:dyDescent="0.2">
      <c r="E4238" s="77"/>
    </row>
    <row r="4239" spans="5:5" x14ac:dyDescent="0.2">
      <c r="E4239" s="77"/>
    </row>
    <row r="4240" spans="5:5" x14ac:dyDescent="0.2">
      <c r="E4240" s="77"/>
    </row>
    <row r="4241" spans="5:5" x14ac:dyDescent="0.2">
      <c r="E4241" s="77"/>
    </row>
    <row r="4242" spans="5:5" x14ac:dyDescent="0.2">
      <c r="E4242" s="77"/>
    </row>
    <row r="4243" spans="5:5" x14ac:dyDescent="0.2">
      <c r="E4243" s="77"/>
    </row>
    <row r="4244" spans="5:5" x14ac:dyDescent="0.2">
      <c r="E4244" s="77"/>
    </row>
    <row r="4245" spans="5:5" x14ac:dyDescent="0.2">
      <c r="E4245" s="77"/>
    </row>
    <row r="4246" spans="5:5" x14ac:dyDescent="0.2">
      <c r="E4246" s="77"/>
    </row>
    <row r="4247" spans="5:5" x14ac:dyDescent="0.2">
      <c r="E4247" s="77"/>
    </row>
    <row r="4248" spans="5:5" x14ac:dyDescent="0.2">
      <c r="E4248" s="77"/>
    </row>
    <row r="4249" spans="5:5" x14ac:dyDescent="0.2">
      <c r="E4249" s="77"/>
    </row>
    <row r="4250" spans="5:5" x14ac:dyDescent="0.2">
      <c r="E4250" s="77"/>
    </row>
    <row r="4251" spans="5:5" x14ac:dyDescent="0.2">
      <c r="E4251" s="77"/>
    </row>
    <row r="4252" spans="5:5" x14ac:dyDescent="0.2">
      <c r="E4252" s="77"/>
    </row>
    <row r="4253" spans="5:5" x14ac:dyDescent="0.2">
      <c r="E4253" s="77"/>
    </row>
    <row r="4254" spans="5:5" x14ac:dyDescent="0.2">
      <c r="E4254" s="77"/>
    </row>
    <row r="4255" spans="5:5" x14ac:dyDescent="0.2">
      <c r="E4255" s="77"/>
    </row>
    <row r="4256" spans="5:5" x14ac:dyDescent="0.2">
      <c r="E4256" s="77"/>
    </row>
    <row r="4257" spans="5:5" x14ac:dyDescent="0.2">
      <c r="E4257" s="77"/>
    </row>
    <row r="4258" spans="5:5" x14ac:dyDescent="0.2">
      <c r="E4258" s="77"/>
    </row>
    <row r="4259" spans="5:5" x14ac:dyDescent="0.2">
      <c r="E4259" s="77"/>
    </row>
    <row r="4260" spans="5:5" x14ac:dyDescent="0.2">
      <c r="E4260" s="77"/>
    </row>
    <row r="4261" spans="5:5" x14ac:dyDescent="0.2">
      <c r="E4261" s="77"/>
    </row>
    <row r="4262" spans="5:5" x14ac:dyDescent="0.2">
      <c r="E4262" s="77"/>
    </row>
    <row r="4263" spans="5:5" x14ac:dyDescent="0.2">
      <c r="E4263" s="77"/>
    </row>
    <row r="4264" spans="5:5" x14ac:dyDescent="0.2">
      <c r="E4264" s="77"/>
    </row>
    <row r="4265" spans="5:5" x14ac:dyDescent="0.2">
      <c r="E4265" s="77"/>
    </row>
    <row r="4266" spans="5:5" x14ac:dyDescent="0.2">
      <c r="E4266" s="77"/>
    </row>
    <row r="4267" spans="5:5" x14ac:dyDescent="0.2">
      <c r="E4267" s="77"/>
    </row>
    <row r="4268" spans="5:5" x14ac:dyDescent="0.2">
      <c r="E4268" s="77"/>
    </row>
    <row r="4269" spans="5:5" x14ac:dyDescent="0.2">
      <c r="E4269" s="77"/>
    </row>
    <row r="4270" spans="5:5" x14ac:dyDescent="0.2">
      <c r="E4270" s="77"/>
    </row>
    <row r="4271" spans="5:5" x14ac:dyDescent="0.2">
      <c r="E4271" s="77"/>
    </row>
    <row r="4272" spans="5:5" x14ac:dyDescent="0.2">
      <c r="E4272" s="77"/>
    </row>
    <row r="4273" spans="5:5" x14ac:dyDescent="0.2">
      <c r="E4273" s="77"/>
    </row>
    <row r="4274" spans="5:5" x14ac:dyDescent="0.2">
      <c r="E4274" s="77"/>
    </row>
    <row r="4275" spans="5:5" x14ac:dyDescent="0.2">
      <c r="E4275" s="77"/>
    </row>
    <row r="4276" spans="5:5" x14ac:dyDescent="0.2">
      <c r="E4276" s="77"/>
    </row>
    <row r="4277" spans="5:5" x14ac:dyDescent="0.2">
      <c r="E4277" s="77"/>
    </row>
    <row r="4278" spans="5:5" x14ac:dyDescent="0.2">
      <c r="E4278" s="77"/>
    </row>
    <row r="4279" spans="5:5" x14ac:dyDescent="0.2">
      <c r="E4279" s="77"/>
    </row>
    <row r="4280" spans="5:5" x14ac:dyDescent="0.2">
      <c r="E4280" s="77"/>
    </row>
    <row r="4281" spans="5:5" x14ac:dyDescent="0.2">
      <c r="E4281" s="77"/>
    </row>
    <row r="4282" spans="5:5" x14ac:dyDescent="0.2">
      <c r="E4282" s="77"/>
    </row>
    <row r="4283" spans="5:5" x14ac:dyDescent="0.2">
      <c r="E4283" s="77"/>
    </row>
    <row r="4284" spans="5:5" x14ac:dyDescent="0.2">
      <c r="E4284" s="77"/>
    </row>
    <row r="4285" spans="5:5" x14ac:dyDescent="0.2">
      <c r="E4285" s="77"/>
    </row>
    <row r="4286" spans="5:5" x14ac:dyDescent="0.2">
      <c r="E4286" s="77"/>
    </row>
    <row r="4287" spans="5:5" x14ac:dyDescent="0.2">
      <c r="E4287" s="77"/>
    </row>
    <row r="4288" spans="5:5" x14ac:dyDescent="0.2">
      <c r="E4288" s="77"/>
    </row>
    <row r="4289" spans="5:5" x14ac:dyDescent="0.2">
      <c r="E4289" s="77"/>
    </row>
    <row r="4290" spans="5:5" x14ac:dyDescent="0.2">
      <c r="E4290" s="77"/>
    </row>
    <row r="4291" spans="5:5" x14ac:dyDescent="0.2">
      <c r="E4291" s="77"/>
    </row>
    <row r="4292" spans="5:5" x14ac:dyDescent="0.2">
      <c r="E4292" s="77"/>
    </row>
    <row r="4293" spans="5:5" x14ac:dyDescent="0.2">
      <c r="E4293" s="77"/>
    </row>
    <row r="4294" spans="5:5" x14ac:dyDescent="0.2">
      <c r="E4294" s="77"/>
    </row>
    <row r="4295" spans="5:5" x14ac:dyDescent="0.2">
      <c r="E4295" s="77"/>
    </row>
    <row r="4296" spans="5:5" x14ac:dyDescent="0.2">
      <c r="E4296" s="77"/>
    </row>
    <row r="4297" spans="5:5" x14ac:dyDescent="0.2">
      <c r="E4297" s="77"/>
    </row>
    <row r="4298" spans="5:5" x14ac:dyDescent="0.2">
      <c r="E4298" s="77"/>
    </row>
    <row r="4299" spans="5:5" x14ac:dyDescent="0.2">
      <c r="E4299" s="77"/>
    </row>
    <row r="4300" spans="5:5" x14ac:dyDescent="0.2">
      <c r="E4300" s="77"/>
    </row>
    <row r="4301" spans="5:5" x14ac:dyDescent="0.2">
      <c r="E4301" s="77"/>
    </row>
    <row r="4302" spans="5:5" x14ac:dyDescent="0.2">
      <c r="E4302" s="77"/>
    </row>
    <row r="4303" spans="5:5" x14ac:dyDescent="0.2">
      <c r="E4303" s="77"/>
    </row>
    <row r="4304" spans="5:5" x14ac:dyDescent="0.2">
      <c r="E4304" s="77"/>
    </row>
    <row r="4305" spans="5:5" x14ac:dyDescent="0.2">
      <c r="E4305" s="77"/>
    </row>
    <row r="4306" spans="5:5" x14ac:dyDescent="0.2">
      <c r="E4306" s="77"/>
    </row>
    <row r="4307" spans="5:5" x14ac:dyDescent="0.2">
      <c r="E4307" s="77"/>
    </row>
    <row r="4308" spans="5:5" x14ac:dyDescent="0.2">
      <c r="E4308" s="77"/>
    </row>
    <row r="4309" spans="5:5" x14ac:dyDescent="0.2">
      <c r="E4309" s="77"/>
    </row>
    <row r="4310" spans="5:5" x14ac:dyDescent="0.2">
      <c r="E4310" s="77"/>
    </row>
    <row r="4311" spans="5:5" x14ac:dyDescent="0.2">
      <c r="E4311" s="77"/>
    </row>
    <row r="4312" spans="5:5" x14ac:dyDescent="0.2">
      <c r="E4312" s="77"/>
    </row>
    <row r="4313" spans="5:5" x14ac:dyDescent="0.2">
      <c r="E4313" s="77"/>
    </row>
    <row r="4314" spans="5:5" x14ac:dyDescent="0.2">
      <c r="E4314" s="77"/>
    </row>
    <row r="4315" spans="5:5" x14ac:dyDescent="0.2">
      <c r="E4315" s="77"/>
    </row>
    <row r="4316" spans="5:5" x14ac:dyDescent="0.2">
      <c r="E4316" s="77"/>
    </row>
    <row r="4317" spans="5:5" x14ac:dyDescent="0.2">
      <c r="E4317" s="77"/>
    </row>
    <row r="4318" spans="5:5" x14ac:dyDescent="0.2">
      <c r="E4318" s="77"/>
    </row>
    <row r="4319" spans="5:5" x14ac:dyDescent="0.2">
      <c r="E4319" s="77"/>
    </row>
    <row r="4320" spans="5:5" x14ac:dyDescent="0.2">
      <c r="E4320" s="77"/>
    </row>
    <row r="4321" spans="5:5" x14ac:dyDescent="0.2">
      <c r="E4321" s="77"/>
    </row>
    <row r="4322" spans="5:5" x14ac:dyDescent="0.2">
      <c r="E4322" s="77"/>
    </row>
    <row r="4323" spans="5:5" x14ac:dyDescent="0.2">
      <c r="E4323" s="77"/>
    </row>
    <row r="4324" spans="5:5" x14ac:dyDescent="0.2">
      <c r="E4324" s="77"/>
    </row>
    <row r="4325" spans="5:5" x14ac:dyDescent="0.2">
      <c r="E4325" s="77"/>
    </row>
    <row r="4326" spans="5:5" x14ac:dyDescent="0.2">
      <c r="E4326" s="77"/>
    </row>
    <row r="4327" spans="5:5" x14ac:dyDescent="0.2">
      <c r="E4327" s="77"/>
    </row>
    <row r="4328" spans="5:5" x14ac:dyDescent="0.2">
      <c r="E4328" s="77"/>
    </row>
    <row r="4329" spans="5:5" x14ac:dyDescent="0.2">
      <c r="E4329" s="77"/>
    </row>
    <row r="4330" spans="5:5" x14ac:dyDescent="0.2">
      <c r="E4330" s="77"/>
    </row>
    <row r="4331" spans="5:5" x14ac:dyDescent="0.2">
      <c r="E4331" s="77"/>
    </row>
    <row r="4332" spans="5:5" x14ac:dyDescent="0.2">
      <c r="E4332" s="77"/>
    </row>
    <row r="4333" spans="5:5" x14ac:dyDescent="0.2">
      <c r="E4333" s="77"/>
    </row>
    <row r="4334" spans="5:5" x14ac:dyDescent="0.2">
      <c r="E4334" s="77"/>
    </row>
    <row r="4335" spans="5:5" x14ac:dyDescent="0.2">
      <c r="E4335" s="77"/>
    </row>
    <row r="4336" spans="5:5" x14ac:dyDescent="0.2">
      <c r="E4336" s="77"/>
    </row>
    <row r="4337" spans="5:5" x14ac:dyDescent="0.2">
      <c r="E4337" s="77"/>
    </row>
    <row r="4338" spans="5:5" x14ac:dyDescent="0.2">
      <c r="E4338" s="77"/>
    </row>
    <row r="4339" spans="5:5" x14ac:dyDescent="0.2">
      <c r="E4339" s="77"/>
    </row>
    <row r="4340" spans="5:5" x14ac:dyDescent="0.2">
      <c r="E4340" s="77"/>
    </row>
    <row r="4341" spans="5:5" x14ac:dyDescent="0.2">
      <c r="E4341" s="77"/>
    </row>
    <row r="4342" spans="5:5" x14ac:dyDescent="0.2">
      <c r="E4342" s="77"/>
    </row>
    <row r="4343" spans="5:5" x14ac:dyDescent="0.2">
      <c r="E4343" s="77"/>
    </row>
    <row r="4344" spans="5:5" x14ac:dyDescent="0.2">
      <c r="E4344" s="77"/>
    </row>
    <row r="4345" spans="5:5" x14ac:dyDescent="0.2">
      <c r="E4345" s="77"/>
    </row>
    <row r="4346" spans="5:5" x14ac:dyDescent="0.2">
      <c r="E4346" s="77"/>
    </row>
    <row r="4347" spans="5:5" x14ac:dyDescent="0.2">
      <c r="E4347" s="77"/>
    </row>
    <row r="4348" spans="5:5" x14ac:dyDescent="0.2">
      <c r="E4348" s="77"/>
    </row>
    <row r="4349" spans="5:5" x14ac:dyDescent="0.2">
      <c r="E4349" s="77"/>
    </row>
    <row r="4350" spans="5:5" x14ac:dyDescent="0.2">
      <c r="E4350" s="77"/>
    </row>
    <row r="4351" spans="5:5" x14ac:dyDescent="0.2">
      <c r="E4351" s="77"/>
    </row>
    <row r="4352" spans="5:5" x14ac:dyDescent="0.2">
      <c r="E4352" s="77"/>
    </row>
    <row r="4353" spans="5:5" x14ac:dyDescent="0.2">
      <c r="E4353" s="77"/>
    </row>
    <row r="4354" spans="5:5" x14ac:dyDescent="0.2">
      <c r="E4354" s="77"/>
    </row>
    <row r="4355" spans="5:5" x14ac:dyDescent="0.2">
      <c r="E4355" s="77"/>
    </row>
    <row r="4356" spans="5:5" x14ac:dyDescent="0.2">
      <c r="E4356" s="77"/>
    </row>
  </sheetData>
  <autoFilter ref="A6:F255"/>
  <mergeCells count="1">
    <mergeCell ref="E3:F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2"/>
  <sheetViews>
    <sheetView workbookViewId="0">
      <selection activeCell="D9" sqref="D9"/>
    </sheetView>
  </sheetViews>
  <sheetFormatPr defaultRowHeight="15" x14ac:dyDescent="0.25"/>
  <cols>
    <col min="1" max="1" width="6.28515625" bestFit="1" customWidth="1"/>
    <col min="2" max="2" width="11.42578125" customWidth="1"/>
    <col min="3" max="3" width="67.28515625" bestFit="1" customWidth="1"/>
    <col min="4" max="4" width="18.42578125" customWidth="1"/>
    <col min="5" max="5" width="15.85546875" customWidth="1"/>
  </cols>
  <sheetData>
    <row r="2" spans="1:5" ht="16.5" x14ac:dyDescent="0.3">
      <c r="A2" s="4"/>
      <c r="B2" s="5" t="s">
        <v>260</v>
      </c>
      <c r="C2" s="6"/>
      <c r="D2" s="7"/>
      <c r="E2" s="8">
        <f>SUM(D3:D5)</f>
        <v>0</v>
      </c>
    </row>
    <row r="3" spans="1:5" ht="16.5" x14ac:dyDescent="0.3">
      <c r="A3" s="4">
        <v>1</v>
      </c>
      <c r="B3" s="6"/>
      <c r="C3" s="6" t="s">
        <v>261</v>
      </c>
      <c r="D3" s="7">
        <f>SUMIF('DECEMBER MDS TF '!$P$11:$P$24,'SCF REF'!A3,'DECEMBER MDS TF '!$R$11:$R$24)</f>
        <v>0</v>
      </c>
      <c r="E3" s="9"/>
    </row>
    <row r="4" spans="1:5" ht="16.5" x14ac:dyDescent="0.3">
      <c r="A4" s="4">
        <v>2</v>
      </c>
      <c r="B4" s="6"/>
      <c r="C4" s="6" t="s">
        <v>262</v>
      </c>
      <c r="D4" s="7">
        <f>SUMIF('DECEMBER MDS TF '!$P$11:$P$24,'SCF REF'!A4,'DECEMBER MDS TF '!$R$11:$R$24)</f>
        <v>0</v>
      </c>
      <c r="E4" s="9"/>
    </row>
    <row r="5" spans="1:5" ht="16.5" x14ac:dyDescent="0.3">
      <c r="A5" s="4">
        <v>3</v>
      </c>
      <c r="B5" s="10" t="s">
        <v>263</v>
      </c>
      <c r="C5" s="11" t="s">
        <v>264</v>
      </c>
      <c r="D5" s="7">
        <f>SUMIF('DECEMBER MDS TF '!$P$11:$P$24,'SCF REF'!A5,'DECEMBER MDS TF '!$R$11:$R$24)</f>
        <v>0</v>
      </c>
      <c r="E5" s="9"/>
    </row>
    <row r="6" spans="1:5" ht="16.5" x14ac:dyDescent="0.3">
      <c r="A6" s="12"/>
      <c r="B6" s="13"/>
      <c r="C6" s="13"/>
      <c r="D6" s="7">
        <f>SUMIF('DECEMBER MDS TF '!$P$11:$P$24,'SCF REF'!A6,'DECEMBER MDS TF '!$R$11:$R$24)</f>
        <v>0</v>
      </c>
      <c r="E6" s="13"/>
    </row>
    <row r="7" spans="1:5" ht="16.5" x14ac:dyDescent="0.3">
      <c r="A7" s="12"/>
      <c r="B7" s="13"/>
      <c r="C7" s="13"/>
      <c r="D7" s="7">
        <f>SUMIF('DECEMBER MDS TF '!$P$11:$P$24,'SCF REF'!A7,'DECEMBER MDS TF '!$R$11:$R$24)</f>
        <v>0</v>
      </c>
      <c r="E7" s="13"/>
    </row>
    <row r="8" spans="1:5" ht="16.5" x14ac:dyDescent="0.3">
      <c r="A8" s="4"/>
      <c r="B8" s="5" t="s">
        <v>265</v>
      </c>
      <c r="C8" s="6"/>
      <c r="D8" s="7">
        <f>SUMIF('DECEMBER MDS TF '!$P$11:$P$24,'SCF REF'!A8,'DECEMBER MDS TF '!$R$11:$R$24)</f>
        <v>0</v>
      </c>
      <c r="E8" s="8">
        <f>SUM(D9:D11)</f>
        <v>35883.839999999997</v>
      </c>
    </row>
    <row r="9" spans="1:5" ht="16.5" x14ac:dyDescent="0.3">
      <c r="A9" s="4">
        <v>4</v>
      </c>
      <c r="B9" s="6"/>
      <c r="C9" s="14" t="s">
        <v>266</v>
      </c>
      <c r="D9" s="7">
        <f>SUMIF('DECEMBER MDS TF '!$P$11:$P$24,'SCF REF'!A9,'DECEMBER MDS TF '!$R$11:$R$24)</f>
        <v>2427.59</v>
      </c>
      <c r="E9" s="9"/>
    </row>
    <row r="10" spans="1:5" ht="16.5" x14ac:dyDescent="0.3">
      <c r="A10" s="4">
        <v>5</v>
      </c>
      <c r="B10" s="6"/>
      <c r="C10" s="14" t="s">
        <v>267</v>
      </c>
      <c r="D10" s="7">
        <f>SUMIF('DECEMBER MDS TF '!$P$11:$P$24,'SCF REF'!A10,'DECEMBER MDS TF '!$R$11:$R$24)</f>
        <v>0</v>
      </c>
      <c r="E10" s="9"/>
    </row>
    <row r="11" spans="1:5" ht="16.5" x14ac:dyDescent="0.3">
      <c r="A11" s="4">
        <v>6</v>
      </c>
      <c r="B11" s="6"/>
      <c r="C11" s="14" t="s">
        <v>268</v>
      </c>
      <c r="D11" s="7">
        <f>SUMIF('DECEMBER MDS TF '!$P$11:$P$24,'SCF REF'!A11,'DECEMBER MDS TF '!$R$11:$R$24)</f>
        <v>33456.25</v>
      </c>
      <c r="E11" s="9"/>
    </row>
    <row r="12" spans="1:5" ht="16.5" x14ac:dyDescent="0.3">
      <c r="A12" s="12"/>
      <c r="B12" s="13"/>
      <c r="C12" s="13"/>
      <c r="D12" s="7">
        <f>SUMIF('DECEMBER MDS TF '!$P$11:$P$24,'SCF REF'!A12,'DECEMBER MDS TF '!$R$11:$R$24)</f>
        <v>0</v>
      </c>
      <c r="E12" s="13"/>
    </row>
    <row r="13" spans="1:5" ht="16.5" x14ac:dyDescent="0.3">
      <c r="A13" s="12"/>
      <c r="B13" s="13"/>
      <c r="C13" s="13"/>
      <c r="D13" s="7">
        <f>SUMIF('DECEMBER MDS TF '!$P$11:$P$24,'SCF REF'!A13,'DECEMBER MDS TF '!$R$11:$R$24)</f>
        <v>0</v>
      </c>
      <c r="E13" s="13"/>
    </row>
    <row r="14" spans="1:5" ht="16.5" x14ac:dyDescent="0.3">
      <c r="A14" s="4"/>
      <c r="B14" s="5" t="s">
        <v>269</v>
      </c>
      <c r="C14" s="6"/>
      <c r="D14" s="7">
        <f>SUMIF('DECEMBER MDS TF '!$P$11:$P$24,'SCF REF'!A14,'DECEMBER MDS TF '!$R$11:$R$24)</f>
        <v>0</v>
      </c>
      <c r="E14" s="8">
        <f>SUM(D15:D19)</f>
        <v>0</v>
      </c>
    </row>
    <row r="15" spans="1:5" ht="16.5" x14ac:dyDescent="0.3">
      <c r="A15" s="4"/>
      <c r="B15" s="6"/>
      <c r="C15" s="6" t="s">
        <v>270</v>
      </c>
      <c r="D15" s="7">
        <f>SUMIF('DECEMBER MDS TF '!$P$11:$P$24,'SCF REF'!A15,'DECEMBER MDS TF '!$R$11:$R$24)</f>
        <v>0</v>
      </c>
      <c r="E15" s="9"/>
    </row>
    <row r="16" spans="1:5" ht="16.5" x14ac:dyDescent="0.3">
      <c r="A16" s="4"/>
      <c r="B16" s="6"/>
      <c r="C16" s="6" t="s">
        <v>271</v>
      </c>
      <c r="D16" s="7">
        <f>SUMIF('DECEMBER MDS TF '!$P$11:$P$24,'SCF REF'!A16,'DECEMBER MDS TF '!$R$11:$R$24)</f>
        <v>0</v>
      </c>
      <c r="E16" s="9"/>
    </row>
    <row r="17" spans="1:6" ht="16.5" x14ac:dyDescent="0.3">
      <c r="A17" s="4">
        <v>7</v>
      </c>
      <c r="B17" s="6" t="s">
        <v>272</v>
      </c>
      <c r="C17" s="15" t="s">
        <v>273</v>
      </c>
      <c r="D17" s="7">
        <f>SUMIF('DECEMBER MDS TF '!$P$11:$P$24,'SCF REF'!A17,'DECEMBER MDS TF '!$R$11:$R$24)</f>
        <v>0</v>
      </c>
      <c r="E17" s="9"/>
    </row>
    <row r="18" spans="1:6" ht="16.5" x14ac:dyDescent="0.3">
      <c r="A18" s="4">
        <v>20</v>
      </c>
      <c r="B18" s="6" t="s">
        <v>274</v>
      </c>
      <c r="C18" s="15" t="s">
        <v>275</v>
      </c>
      <c r="D18" s="7">
        <f>SUMIF('DECEMBER MDS TF '!$P$11:$P$24,'SCF REF'!A18,'DECEMBER MDS TF '!$R$11:$R$24)</f>
        <v>0</v>
      </c>
      <c r="E18" s="9"/>
      <c r="F18" t="s">
        <v>384</v>
      </c>
    </row>
    <row r="19" spans="1:6" ht="16.5" x14ac:dyDescent="0.3">
      <c r="A19" s="4">
        <v>8</v>
      </c>
      <c r="B19" s="6"/>
      <c r="C19" s="11" t="s">
        <v>276</v>
      </c>
      <c r="D19" s="7">
        <f>SUMIF('DECEMBER MDS TF '!$P$11:$P$24,'SCF REF'!A19,'DECEMBER MDS TF '!$R$11:$R$24)</f>
        <v>0</v>
      </c>
      <c r="E19" s="9"/>
    </row>
    <row r="20" spans="1:6" ht="16.5" x14ac:dyDescent="0.3">
      <c r="A20" s="12"/>
      <c r="B20" s="13"/>
      <c r="C20" s="13"/>
      <c r="D20" s="7">
        <f>SUMIF('DECEMBER MDS TF '!$P$11:$P$24,'SCF REF'!A20,'DECEMBER MDS TF '!$R$11:$R$24)</f>
        <v>0</v>
      </c>
      <c r="E20" s="13"/>
    </row>
    <row r="21" spans="1:6" ht="16.5" x14ac:dyDescent="0.3">
      <c r="A21" s="12"/>
      <c r="B21" s="13"/>
      <c r="C21" s="13"/>
      <c r="D21" s="7">
        <f>SUMIF('DECEMBER MDS TF '!$P$11:$P$24,'SCF REF'!A21,'DECEMBER MDS TF '!$R$11:$R$24)</f>
        <v>0</v>
      </c>
      <c r="E21" s="13"/>
    </row>
    <row r="22" spans="1:6" ht="16.5" x14ac:dyDescent="0.3">
      <c r="A22" s="4"/>
      <c r="B22" s="5" t="s">
        <v>277</v>
      </c>
      <c r="C22" s="6"/>
      <c r="D22" s="7">
        <f>SUMIF('DECEMBER MDS TF '!$P$11:$P$24,'SCF REF'!A22,'DECEMBER MDS TF '!$R$11:$R$24)</f>
        <v>0</v>
      </c>
      <c r="E22" s="8">
        <f>SUM(D23:D24)</f>
        <v>0</v>
      </c>
    </row>
    <row r="23" spans="1:6" ht="16.5" x14ac:dyDescent="0.3">
      <c r="A23" s="4">
        <v>9</v>
      </c>
      <c r="B23" s="16"/>
      <c r="C23" s="6" t="s">
        <v>278</v>
      </c>
      <c r="D23" s="7">
        <f>SUMIF('DECEMBER MDS TF '!$P$11:$P$24,'SCF REF'!A23,'DECEMBER MDS TF '!$R$11:$R$24)</f>
        <v>0</v>
      </c>
      <c r="E23" s="9"/>
    </row>
    <row r="24" spans="1:6" ht="16.5" x14ac:dyDescent="0.3">
      <c r="A24" s="4">
        <v>10</v>
      </c>
      <c r="B24" s="16"/>
      <c r="C24" s="14" t="s">
        <v>279</v>
      </c>
      <c r="D24" s="7">
        <f>SUMIF('DECEMBER MDS TF '!$P$11:$P$24,'SCF REF'!A24,'DECEMBER MDS TF '!$R$11:$R$24)</f>
        <v>0</v>
      </c>
      <c r="E24" s="9"/>
    </row>
    <row r="25" spans="1:6" ht="16.5" x14ac:dyDescent="0.3">
      <c r="A25" s="12"/>
      <c r="B25" s="13"/>
      <c r="C25" s="13"/>
      <c r="D25" s="7">
        <f>SUMIF('DECEMBER MDS TF '!$P$11:$P$24,'SCF REF'!A25,'DECEMBER MDS TF '!$R$11:$R$24)</f>
        <v>0</v>
      </c>
      <c r="E25" s="13"/>
    </row>
    <row r="26" spans="1:6" ht="16.5" x14ac:dyDescent="0.3">
      <c r="A26" s="12"/>
      <c r="B26" s="13"/>
      <c r="C26" s="13"/>
      <c r="D26" s="7">
        <f>SUMIF('DECEMBER MDS TF '!$P$11:$P$24,'SCF REF'!A26,'DECEMBER MDS TF '!$R$11:$R$24)</f>
        <v>0</v>
      </c>
      <c r="E26" s="13"/>
    </row>
    <row r="27" spans="1:6" ht="16.5" x14ac:dyDescent="0.3">
      <c r="A27" s="4">
        <v>11</v>
      </c>
      <c r="B27" s="17" t="s">
        <v>280</v>
      </c>
      <c r="C27" s="18"/>
      <c r="D27" s="7">
        <f>SUMIF('DECEMBER MDS TF '!$P$11:$P$24,'SCF REF'!A27,'DECEMBER MDS TF '!$R$11:$R$24)</f>
        <v>0</v>
      </c>
      <c r="E27" s="8">
        <f>D27</f>
        <v>0</v>
      </c>
    </row>
    <row r="28" spans="1:6" ht="16.5" x14ac:dyDescent="0.3">
      <c r="A28" s="12"/>
      <c r="B28" s="13"/>
      <c r="C28" s="13"/>
      <c r="D28" s="7">
        <f>SUMIF('DECEMBER MDS TF '!$P$11:$P$24,'SCF REF'!A28,'DECEMBER MDS TF '!$R$11:$R$24)</f>
        <v>0</v>
      </c>
      <c r="E28" s="13"/>
    </row>
    <row r="29" spans="1:6" ht="16.5" x14ac:dyDescent="0.3">
      <c r="A29" s="12"/>
      <c r="B29" s="13"/>
      <c r="C29" s="13"/>
      <c r="D29" s="7">
        <f>SUMIF('DECEMBER MDS TF '!$P$11:$P$24,'SCF REF'!A29,'DECEMBER MDS TF '!$R$11:$R$24)</f>
        <v>0</v>
      </c>
      <c r="E29" s="13"/>
    </row>
    <row r="30" spans="1:6" ht="16.5" x14ac:dyDescent="0.3">
      <c r="A30" s="4"/>
      <c r="B30" s="5" t="s">
        <v>281</v>
      </c>
      <c r="C30" s="19"/>
      <c r="D30" s="7">
        <f>SUMIF('DECEMBER MDS TF '!$P$11:$P$24,'SCF REF'!A30,'DECEMBER MDS TF '!$R$11:$R$24)</f>
        <v>0</v>
      </c>
      <c r="E30" s="8">
        <f>SUM(D32:D33)</f>
        <v>539219.06999999995</v>
      </c>
    </row>
    <row r="31" spans="1:6" ht="16.5" x14ac:dyDescent="0.3">
      <c r="A31" s="4">
        <v>12</v>
      </c>
      <c r="B31" s="5"/>
      <c r="C31" s="19" t="s">
        <v>282</v>
      </c>
      <c r="D31" s="7">
        <f>SUMIF('DECEMBER MDS TF '!$P$11:$P$24,'SCF REF'!A31,'DECEMBER MDS TF '!$R$11:$R$24)</f>
        <v>0</v>
      </c>
      <c r="E31" s="20"/>
    </row>
    <row r="32" spans="1:6" ht="16.5" x14ac:dyDescent="0.3">
      <c r="A32" s="4">
        <v>13</v>
      </c>
      <c r="B32" s="6"/>
      <c r="C32" s="19" t="s">
        <v>283</v>
      </c>
      <c r="D32" s="7">
        <f>SUMIF('DECEMBER MDS TF '!$P$11:$P$24,'SCF REF'!A32,'DECEMBER MDS TF '!$R$11:$R$24)</f>
        <v>539219.06999999995</v>
      </c>
      <c r="E32" s="9"/>
    </row>
    <row r="33" spans="1:5" ht="16.5" x14ac:dyDescent="0.3">
      <c r="A33" s="4">
        <v>14</v>
      </c>
      <c r="B33" s="6"/>
      <c r="C33" s="19" t="s">
        <v>284</v>
      </c>
      <c r="D33" s="7">
        <f>SUMIF('DECEMBER MDS TF '!$P$11:$P$24,'SCF REF'!A33,'DECEMBER MDS TF '!$R$11:$R$24)</f>
        <v>0</v>
      </c>
      <c r="E33" s="9"/>
    </row>
    <row r="34" spans="1:5" ht="16.5" x14ac:dyDescent="0.3">
      <c r="A34" s="4">
        <v>18</v>
      </c>
      <c r="B34" s="6"/>
      <c r="C34" s="19" t="s">
        <v>285</v>
      </c>
      <c r="D34" s="7">
        <f>SUMIF('DECEMBER MDS TF '!$P$11:$P$24,'SCF REF'!A34,'DECEMBER MDS TF '!$R$11:$R$24)</f>
        <v>0</v>
      </c>
      <c r="E34" s="9"/>
    </row>
    <row r="35" spans="1:5" ht="16.5" x14ac:dyDescent="0.3">
      <c r="A35" s="12"/>
      <c r="B35" s="13"/>
      <c r="C35" s="13"/>
      <c r="D35" s="7">
        <f>SUMIF('DECEMBER MDS TF '!$P$11:$P$24,'SCF REF'!A35,'DECEMBER MDS TF '!$R$11:$R$24)</f>
        <v>0</v>
      </c>
      <c r="E35" s="13"/>
    </row>
    <row r="36" spans="1:5" ht="16.5" x14ac:dyDescent="0.3">
      <c r="A36" s="12"/>
      <c r="B36" s="13"/>
      <c r="C36" s="13"/>
      <c r="D36" s="7">
        <f>SUMIF('DECEMBER MDS TF '!$P$11:$P$24,'SCF REF'!A36,'DECEMBER MDS TF '!$R$11:$R$24)</f>
        <v>0</v>
      </c>
      <c r="E36" s="13"/>
    </row>
    <row r="37" spans="1:5" ht="16.5" x14ac:dyDescent="0.3">
      <c r="A37" s="13"/>
      <c r="B37" s="5" t="s">
        <v>286</v>
      </c>
      <c r="C37" s="6"/>
      <c r="D37" s="7">
        <f>SUMIF('DECEMBER MDS TF '!$P$11:$P$24,'SCF REF'!A37,'DECEMBER MDS TF '!$R$11:$R$24)</f>
        <v>0</v>
      </c>
      <c r="E37" s="8">
        <f>D38</f>
        <v>0</v>
      </c>
    </row>
    <row r="38" spans="1:5" ht="33" x14ac:dyDescent="0.3">
      <c r="A38" s="4">
        <v>15</v>
      </c>
      <c r="B38" s="6"/>
      <c r="C38" s="104" t="s">
        <v>287</v>
      </c>
      <c r="D38" s="7">
        <f>SUMIF('DECEMBER MDS TF '!$P$11:$P$24,'SCF REF'!A38,'DECEMBER MDS TF '!$R$11:$R$24)</f>
        <v>0</v>
      </c>
      <c r="E38" s="9"/>
    </row>
    <row r="39" spans="1:5" ht="16.5" x14ac:dyDescent="0.3">
      <c r="A39" s="4"/>
      <c r="B39" s="6"/>
      <c r="C39" s="6"/>
      <c r="D39" s="7">
        <f>SUMIF('DECEMBER MDS TF '!$P$11:$P$24,'SCF REF'!A39,'DECEMBER MDS TF '!$R$11:$R$24)</f>
        <v>0</v>
      </c>
      <c r="E39" s="9"/>
    </row>
    <row r="40" spans="1:5" ht="16.5" x14ac:dyDescent="0.3">
      <c r="A40" s="4"/>
      <c r="B40" s="6"/>
      <c r="C40" s="6"/>
      <c r="D40" s="7">
        <f>SUMIF('DECEMBER MDS TF '!$P$11:$P$24,'SCF REF'!A40,'DECEMBER MDS TF '!$R$11:$R$24)</f>
        <v>0</v>
      </c>
      <c r="E40" s="9"/>
    </row>
    <row r="41" spans="1:5" ht="16.5" x14ac:dyDescent="0.3">
      <c r="A41" s="13"/>
      <c r="B41" s="21" t="s">
        <v>288</v>
      </c>
      <c r="C41" s="6"/>
      <c r="D41" s="7">
        <f>SUMIF('DECEMBER MDS TF '!$P$11:$P$24,'SCF REF'!A41,'DECEMBER MDS TF '!$R$11:$R$24)</f>
        <v>0</v>
      </c>
      <c r="E41" s="8">
        <f>SUM(D42:D44)</f>
        <v>0</v>
      </c>
    </row>
    <row r="42" spans="1:5" ht="16.5" x14ac:dyDescent="0.3">
      <c r="A42" s="22">
        <v>16</v>
      </c>
      <c r="B42" s="23"/>
      <c r="C42" s="24" t="s">
        <v>289</v>
      </c>
      <c r="D42" s="7">
        <f>SUMIF('DECEMBER MDS TF '!$P$11:$P$24,'SCF REF'!A42,'DECEMBER MDS TF '!$R$11:$R$24)</f>
        <v>0</v>
      </c>
      <c r="E42" s="9"/>
    </row>
    <row r="43" spans="1:5" ht="16.5" x14ac:dyDescent="0.3">
      <c r="A43" s="4">
        <v>17</v>
      </c>
      <c r="B43" s="14"/>
      <c r="C43" s="6" t="s">
        <v>290</v>
      </c>
      <c r="D43" s="7">
        <f>SUMIF('DECEMBER MDS TF '!$P$11:$P$24,'SCF REF'!A43,'DECEMBER MDS TF '!$R$11:$R$24)</f>
        <v>0</v>
      </c>
      <c r="E43" s="9"/>
    </row>
    <row r="44" spans="1:5" ht="16.5" x14ac:dyDescent="0.3">
      <c r="A44" s="4">
        <v>19</v>
      </c>
      <c r="B44" s="14"/>
      <c r="C44" s="6" t="s">
        <v>291</v>
      </c>
      <c r="D44" s="7">
        <f>SUMIF('DECEMBER MDS TF '!$P$11:$P$24,'SCF REF'!A44,'DECEMBER MDS TF '!$R$11:$R$24)</f>
        <v>0</v>
      </c>
      <c r="E44" s="9"/>
    </row>
    <row r="45" spans="1:5" ht="16.5" x14ac:dyDescent="0.3">
      <c r="A45" s="25" t="s">
        <v>258</v>
      </c>
      <c r="B45" s="26"/>
      <c r="C45" s="26"/>
      <c r="D45" s="27">
        <f>SUM(D3:D44)</f>
        <v>575102.90999999992</v>
      </c>
      <c r="E45" s="26"/>
    </row>
    <row r="49" spans="4:5" x14ac:dyDescent="0.25">
      <c r="D49" s="28">
        <f>CONTROL!F11</f>
        <v>0</v>
      </c>
      <c r="E49" t="s">
        <v>292</v>
      </c>
    </row>
    <row r="50" spans="4:5" x14ac:dyDescent="0.25">
      <c r="D50" s="68">
        <f>D45-D49</f>
        <v>575102.90999999992</v>
      </c>
      <c r="E50" t="s">
        <v>293</v>
      </c>
    </row>
    <row r="51" spans="4:5" x14ac:dyDescent="0.25">
      <c r="D51" s="102"/>
    </row>
    <row r="52" spans="4:5" x14ac:dyDescent="0.25">
      <c r="D52" s="102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DECEMBER MDS TF </vt:lpstr>
      <vt:lpstr>CONTROL</vt:lpstr>
      <vt:lpstr>SCF REF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fo10 user</dc:creator>
  <cp:lastModifiedBy>Valene G. Miñoza</cp:lastModifiedBy>
  <cp:lastPrinted>2021-12-23T01:28:45Z</cp:lastPrinted>
  <dcterms:created xsi:type="dcterms:W3CDTF">2021-02-19T03:02:38Z</dcterms:created>
  <dcterms:modified xsi:type="dcterms:W3CDTF">2024-01-18T06:14:03Z</dcterms:modified>
</cp:coreProperties>
</file>